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41" activeTab="0"/>
  </bookViews>
  <sheets>
    <sheet name="TABULKA-3.liga_Z" sheetId="1" r:id="rId1"/>
    <sheet name="rozpis_3.liga_Z" sheetId="2" r:id="rId2"/>
    <sheet name="5.k.Chrá_ChluA" sheetId="3" r:id="rId3"/>
    <sheet name="5.k.JuB_Kla" sheetId="4" r:id="rId4"/>
    <sheet name="5.k.JuA_DouB" sheetId="5" r:id="rId5"/>
    <sheet name="5.k.Chrá_JuA" sheetId="6" r:id="rId6"/>
    <sheet name="5.k._Kla_ChluA" sheetId="7" r:id="rId7"/>
    <sheet name="5.k.JuB_DouB" sheetId="8" r:id="rId8"/>
    <sheet name="4.k.Chrá_JuB" sheetId="9" r:id="rId9"/>
    <sheet name="4.k.ChluA_JuA" sheetId="10" r:id="rId10"/>
    <sheet name="4.k.Kla_DouB" sheetId="11" r:id="rId11"/>
    <sheet name="4.k.ChluA_JuB" sheetId="12" r:id="rId12"/>
    <sheet name="4.k.Chrá_DouB" sheetId="13" r:id="rId13"/>
    <sheet name="4.k.Kla_JuA" sheetId="14" r:id="rId14"/>
    <sheet name="3.k.Kla_Chrá" sheetId="15" r:id="rId15"/>
    <sheet name="3.k.ChluA_DouB" sheetId="16" r:id="rId16"/>
    <sheet name="3.k.JuA_JuB" sheetId="17" r:id="rId17"/>
    <sheet name="3.k.ChluA_Chrá" sheetId="18" r:id="rId18"/>
    <sheet name="3.k.Kla_JuB" sheetId="19" r:id="rId19"/>
    <sheet name="3.k.DouB_JuA" sheetId="20" r:id="rId20"/>
    <sheet name="2.k.DouB_JuB" sheetId="21" r:id="rId21"/>
    <sheet name="2.k.JuA_Chrá" sheetId="22" r:id="rId22"/>
    <sheet name="2.k.ChluA_Kla" sheetId="23" r:id="rId23"/>
    <sheet name="2.k.JuB_Chrá" sheetId="24" r:id="rId24"/>
    <sheet name="2.k.JuA_ChluA" sheetId="25" r:id="rId25"/>
    <sheet name="2.k.DouB_Kla" sheetId="26" r:id="rId26"/>
    <sheet name="1.k.JuB_ChluA" sheetId="27" r:id="rId27"/>
    <sheet name="1.k.JuA_Kla" sheetId="28" r:id="rId28"/>
    <sheet name="1.k.DouB_Chrá" sheetId="29" r:id="rId29"/>
    <sheet name="1.k.DouB_ChluA" sheetId="30" r:id="rId30"/>
    <sheet name="1.k.Chrá_Kla" sheetId="31" r:id="rId31"/>
    <sheet name="1.k.JuB_JuA" sheetId="32" r:id="rId32"/>
  </sheets>
  <definedNames>
    <definedName name="_xlnm.Print_Area" localSheetId="29">'1.k.DouB_ChluA'!$B$2:$T$26</definedName>
    <definedName name="_xlnm.Print_Area" localSheetId="28">'1.k.DouB_Chrá'!$B$2:$T$26</definedName>
    <definedName name="_xlnm.Print_Area" localSheetId="30">'1.k.Chrá_Kla'!$B$2:$T$26</definedName>
    <definedName name="_xlnm.Print_Area" localSheetId="27">'1.k.JuA_Kla'!$B$2:$T$26</definedName>
    <definedName name="_xlnm.Print_Area" localSheetId="26">'1.k.JuB_ChluA'!$B$2:$T$26</definedName>
    <definedName name="_xlnm.Print_Area" localSheetId="31">'1.k.JuB_JuA'!$B$2:$T$26</definedName>
    <definedName name="_xlnm.Print_Area" localSheetId="20">'2.k.DouB_JuB'!$B$2:$T$26</definedName>
    <definedName name="_xlnm.Print_Area" localSheetId="25">'2.k.DouB_Kla'!$B$2:$T$26</definedName>
    <definedName name="_xlnm.Print_Area" localSheetId="22">'2.k.ChluA_Kla'!$B$2:$T$26</definedName>
    <definedName name="_xlnm.Print_Area" localSheetId="24">'2.k.JuA_ChluA'!$B$2:$T$26</definedName>
    <definedName name="_xlnm.Print_Area" localSheetId="21">'2.k.JuA_Chrá'!$B$2:$T$26</definedName>
    <definedName name="_xlnm.Print_Area" localSheetId="23">'2.k.JuB_Chrá'!$B$2:$T$26</definedName>
    <definedName name="_xlnm.Print_Area" localSheetId="19">'3.k.DouB_JuA'!$B$2:$T$26</definedName>
    <definedName name="_xlnm.Print_Area" localSheetId="15">'3.k.ChluA_DouB'!$B$2:$T$27</definedName>
    <definedName name="_xlnm.Print_Area" localSheetId="17">'3.k.ChluA_Chrá'!$B$2:$T$27</definedName>
    <definedName name="_xlnm.Print_Area" localSheetId="16">'3.k.JuA_JuB'!$B$2:$T$26</definedName>
    <definedName name="_xlnm.Print_Area" localSheetId="14">'3.k.Kla_Chrá'!$B$2:$T$26</definedName>
    <definedName name="_xlnm.Print_Area" localSheetId="18">'3.k.Kla_JuB'!$B$2:$T$26</definedName>
    <definedName name="_xlnm.Print_Area" localSheetId="9">'4.k.ChluA_JuA'!$B$2:$T$27</definedName>
    <definedName name="_xlnm.Print_Area" localSheetId="11">'4.k.ChluA_JuB'!$B$2:$T$27</definedName>
    <definedName name="_xlnm.Print_Area" localSheetId="12">'4.k.Chrá_DouB'!$B$2:$T$26</definedName>
    <definedName name="_xlnm.Print_Area" localSheetId="8">'4.k.Chrá_JuB'!$B$2:$T$26</definedName>
    <definedName name="_xlnm.Print_Area" localSheetId="10">'4.k.Kla_DouB'!$B$2:$T$26</definedName>
    <definedName name="_xlnm.Print_Area" localSheetId="13">'4.k.Kla_JuA'!$B$2:$T$26</definedName>
    <definedName name="_xlnm.Print_Area" localSheetId="6">'5.k._Kla_ChluA'!$B$2:$T$26</definedName>
    <definedName name="_xlnm.Print_Area" localSheetId="2">'5.k.Chrá_ChluA'!$B$2:$T$26</definedName>
    <definedName name="_xlnm.Print_Area" localSheetId="5">'5.k.Chrá_JuA'!$B$2:$T$26</definedName>
    <definedName name="_xlnm.Print_Area" localSheetId="4">'5.k.JuA_DouB'!$B$2:$T$26</definedName>
    <definedName name="_xlnm.Print_Area" localSheetId="7">'5.k.JuB_DouB'!$B$2:$T$26</definedName>
    <definedName name="_xlnm.Print_Area" localSheetId="3">'5.k.JuB_Kla'!$B$2:$T$26</definedName>
  </definedNames>
  <calcPr fullCalcOnLoad="1"/>
</workbook>
</file>

<file path=xl/sharedStrings.xml><?xml version="1.0" encoding="utf-8"?>
<sst xmlns="http://schemas.openxmlformats.org/spreadsheetml/2006/main" count="2603" uniqueCount="366">
  <si>
    <t>1.</t>
  </si>
  <si>
    <t>SK Jupiter 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</si>
  <si>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</si>
  <si>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</si>
  <si>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</si>
  <si>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</si>
  <si>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</si>
  <si>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</si>
  <si>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</si>
  <si>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</si>
  <si>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</si>
  <si>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</si>
  <si>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</si>
  <si>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</si>
  <si>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</si>
  <si>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</si>
  <si>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</si>
  <si>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ZÚ Badminton Klatovy</t>
  </si>
  <si>
    <t>dopolední utkání - začátek 9:00</t>
  </si>
  <si>
    <t>odpolední utkání - začátek 15:00</t>
  </si>
  <si>
    <t>-</t>
  </si>
  <si>
    <t>ZÚ Klatovy</t>
  </si>
  <si>
    <t>6.</t>
  </si>
  <si>
    <t>TJ Spartak Chrást</t>
  </si>
  <si>
    <t>5.</t>
  </si>
  <si>
    <t>TJ Sokol Doubravka B</t>
  </si>
  <si>
    <t>SK Jupiter B</t>
  </si>
  <si>
    <t>odpolední utkání - začátek ??? - finale</t>
  </si>
  <si>
    <t>poražený 1x4</t>
  </si>
  <si>
    <t>poražený 2x3</t>
  </si>
  <si>
    <t>vítěz 1x4</t>
  </si>
  <si>
    <t>vítěz 2x3</t>
  </si>
  <si>
    <t>3. liga Západ - družstev dospělých - 2022/2023</t>
  </si>
  <si>
    <r>
      <t>tabulka po</t>
    </r>
    <r>
      <rPr>
        <b/>
        <sz val="12"/>
        <rFont val="Arial"/>
        <family val="2"/>
      </rPr>
      <t xml:space="preserve"> 1. kole - 15.10.2022</t>
    </r>
  </si>
  <si>
    <t>Keramika Chlumčany A</t>
  </si>
  <si>
    <t>3. liga Západ - družstev dospělých - 2022 / 2023</t>
  </si>
  <si>
    <t>1. kolo - 15.10.2022</t>
  </si>
  <si>
    <t>K.Chlumčany A</t>
  </si>
  <si>
    <t>2. kolo - 27.11.2022 (neděle)</t>
  </si>
  <si>
    <t>3. kolo - 10.12.2022</t>
  </si>
  <si>
    <t>4. kolo - 28.1.2023</t>
  </si>
  <si>
    <t>5. kolo - 25.2.2023</t>
  </si>
  <si>
    <t>Play OFF - 1.4.2023</t>
  </si>
  <si>
    <t>0 : 8</t>
  </si>
  <si>
    <t>1 : 7</t>
  </si>
  <si>
    <t>8 : 0</t>
  </si>
  <si>
    <t>ZÁPIS O UTKÁNÍ SMÍŠENÝCH DRUŽSTEV</t>
  </si>
  <si>
    <t>Název soutěže:</t>
  </si>
  <si>
    <t>3. liga Západ  družstev - dospělí - ZpčBaS</t>
  </si>
  <si>
    <t>Sezona:</t>
  </si>
  <si>
    <t>2022/2023</t>
  </si>
  <si>
    <t>Družstvo "A"</t>
  </si>
  <si>
    <t>Datum:</t>
  </si>
  <si>
    <t>15.10.2022</t>
  </si>
  <si>
    <t>Družstvo "B"</t>
  </si>
  <si>
    <t>Místo:</t>
  </si>
  <si>
    <t>25.ZŠ, Plzeň</t>
  </si>
  <si>
    <t>Vrchní rozhodčí:</t>
  </si>
  <si>
    <t>Tomáš Knopp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</si>
  <si>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</si>
  <si>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</si>
  <si>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</si>
  <si>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</si>
  <si>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</si>
  <si>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</si>
  <si>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</si>
  <si>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Novák David, Zůzová Marcela</t>
  </si>
  <si>
    <t>Šeďa Vít, Smejkalová Dita</t>
  </si>
  <si>
    <t>:</t>
  </si>
  <si>
    <t>2.čtyřhra mužů</t>
  </si>
  <si>
    <t>Kratochvíl Radek, Hron Richard</t>
  </si>
  <si>
    <t>Šeďa Vít, Schröfel Erik</t>
  </si>
  <si>
    <t>čtyřhra žen</t>
  </si>
  <si>
    <t>Pučelíková Radka, Zůzová Marcela</t>
  </si>
  <si>
    <t>Smejkalová Dita, Bláhová Barabara</t>
  </si>
  <si>
    <t>1.čtyřhra mužů</t>
  </si>
  <si>
    <t>Holý Miloš, Sýkora Radek</t>
  </si>
  <si>
    <t>Dušek Jan, Hejna Luboš</t>
  </si>
  <si>
    <t>3.dvouhra mužů</t>
  </si>
  <si>
    <t>Hron Richard</t>
  </si>
  <si>
    <t>Hejna Luboš</t>
  </si>
  <si>
    <t>2.dvouhra mužů</t>
  </si>
  <si>
    <t>Bezděka Miroslav</t>
  </si>
  <si>
    <t>Schröfel Erik</t>
  </si>
  <si>
    <t>dvouhra   žen</t>
  </si>
  <si>
    <t>Pučelíková Radka</t>
  </si>
  <si>
    <t>Krupičková Aneta</t>
  </si>
  <si>
    <t>1.dvouhra mužů</t>
  </si>
  <si>
    <t>Novák David</t>
  </si>
  <si>
    <t>Dušek Jan</t>
  </si>
  <si>
    <t>VÍTĚZ:</t>
  </si>
  <si>
    <t>Podpis vrchního rozhodčího</t>
  </si>
  <si>
    <t>Potvrzujeme, že utkání bylo sehráno podle platných pravidel a soutěžního řádu.</t>
  </si>
  <si>
    <t>Námitky:</t>
  </si>
  <si>
    <t>Za SK Jupiter B nastoupili hráči R.Kratochvíl. R. Hron, R.Sýkora z družstva SK Jupiter M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</si>
  <si>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</si>
  <si>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</si>
  <si>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Zápotocký David, Hlušičková Nicole</t>
  </si>
  <si>
    <t>Zápotocký David, Dušek Richard</t>
  </si>
  <si>
    <t>Zacharová Lenka, Hlušičková Nicole</t>
  </si>
  <si>
    <t>Holý Miloš, Novák David</t>
  </si>
  <si>
    <t>Takáč Roman, Takáč Michal</t>
  </si>
  <si>
    <t>Sýkora Radek</t>
  </si>
  <si>
    <t>Takáč Michal</t>
  </si>
  <si>
    <t>Takáč Roman</t>
  </si>
  <si>
    <t>Zacharová Lenka</t>
  </si>
  <si>
    <t>Kratochvíl Radek</t>
  </si>
  <si>
    <t>Dušek Richard</t>
  </si>
  <si>
    <t>Šeďa Vít, Krupičková Aneta</t>
  </si>
  <si>
    <t>Kovařík Petr, Lanzendorfová Olina</t>
  </si>
  <si>
    <t>Kovařík Petr, Matoušek Jan</t>
  </si>
  <si>
    <t>Novotná Lucie, Lanzendorfová Olina</t>
  </si>
  <si>
    <t>Matoušek Ondřej, Piorecký Jan</t>
  </si>
  <si>
    <t>Tkachenko Michail</t>
  </si>
  <si>
    <t>Piorecký Jan</t>
  </si>
  <si>
    <t>Novotná Lucie</t>
  </si>
  <si>
    <t>Matoušek Ondřej</t>
  </si>
  <si>
    <t>Za Keramika Chlumčany A nastoupil hráč Richard Dušek z družstva Keramika Chlumčany M</t>
  </si>
  <si>
    <t>Steiner</t>
  </si>
  <si>
    <t>Hegner</t>
  </si>
  <si>
    <t>Takáč M.</t>
  </si>
  <si>
    <t>Takáč R.</t>
  </si>
  <si>
    <t>Důrová</t>
  </si>
  <si>
    <t>Zacharová</t>
  </si>
  <si>
    <t>Brož</t>
  </si>
  <si>
    <t>Ondřej Steiner</t>
  </si>
  <si>
    <t>Za družstvo Keramika Chlumčany A  nastoupil Richard Dušek z družstva Keramika Chlumčany M</t>
  </si>
  <si>
    <t>Švimberský, Javorská</t>
  </si>
  <si>
    <t>Zápotocký, Hlušičková</t>
  </si>
  <si>
    <t>Zápotocký,  Dušek Richard</t>
  </si>
  <si>
    <t>Hlušičková, Zacharová</t>
  </si>
  <si>
    <t>Takáč R., Takáč M.</t>
  </si>
  <si>
    <t>Švimberský, Steiner</t>
  </si>
  <si>
    <t>Brož, Hegner</t>
  </si>
  <si>
    <t>Javorská, Důrová</t>
  </si>
  <si>
    <t>Průcha</t>
  </si>
  <si>
    <t>Vicenda</t>
  </si>
  <si>
    <t>Vicendová</t>
  </si>
  <si>
    <t>Trachta</t>
  </si>
  <si>
    <t>2 : 6</t>
  </si>
  <si>
    <t>Mirvald, Glaserová</t>
  </si>
  <si>
    <t>Vicenda, Trachta</t>
  </si>
  <si>
    <t>Mirvald, Průcha</t>
  </si>
  <si>
    <t>Slozberg, Vicendová</t>
  </si>
  <si>
    <t>Kovařík, Lanzendorfová</t>
  </si>
  <si>
    <t>Matoušek Jan,Piorecký</t>
  </si>
  <si>
    <t>Lanzendorfová, Novotná</t>
  </si>
  <si>
    <t>Mirvald, Suttr</t>
  </si>
  <si>
    <t>Matoušek Ondřej, Tkachenko</t>
  </si>
  <si>
    <t>Matoušek Jan</t>
  </si>
  <si>
    <t>Tkachenko</t>
  </si>
  <si>
    <t>Slozberg</t>
  </si>
  <si>
    <t>Novotná</t>
  </si>
  <si>
    <t>Suttr</t>
  </si>
  <si>
    <t>Petr Vicenda</t>
  </si>
  <si>
    <t>3 : 5</t>
  </si>
  <si>
    <t>4 : 4</t>
  </si>
  <si>
    <t>6 : 2</t>
  </si>
  <si>
    <t>7 : 1</t>
  </si>
  <si>
    <r>
      <t>tabulka po</t>
    </r>
    <r>
      <rPr>
        <b/>
        <sz val="12"/>
        <rFont val="Arial"/>
        <family val="2"/>
      </rPr>
      <t xml:space="preserve"> 2. kole - 27.11.2022</t>
    </r>
  </si>
  <si>
    <t>27.11.2022</t>
  </si>
  <si>
    <t>Dvořák</t>
  </si>
  <si>
    <t>Fuchsová</t>
  </si>
  <si>
    <t>Krejsa</t>
  </si>
  <si>
    <t>Hegner, Švimberský</t>
  </si>
  <si>
    <t>Důrová, Fuchsová</t>
  </si>
  <si>
    <t>Krejsa, Steiner</t>
  </si>
  <si>
    <t>Kovařík, Tkachenko</t>
  </si>
  <si>
    <t>Matoušek O, Lanzendorfová</t>
  </si>
  <si>
    <t>Dvořák, Matoušek J.</t>
  </si>
  <si>
    <t>TJ Keramika Chlumčany A</t>
  </si>
  <si>
    <t>Dobřany pod nádražím</t>
  </si>
  <si>
    <t>Michal Takáč</t>
  </si>
  <si>
    <t>Hlušičková Nicole, Zápotocký David</t>
  </si>
  <si>
    <t>Lanzendorfová Olina, Matoušek Jan</t>
  </si>
  <si>
    <t>Uhlík Matouš, Zápotocký David</t>
  </si>
  <si>
    <t>Dvořák Martin, Matoušek Ondřej</t>
  </si>
  <si>
    <t>Hlušičková Nicole, Zacharová Lenka</t>
  </si>
  <si>
    <t>Lanzendorfová Olina, Novotná Lucie</t>
  </si>
  <si>
    <t>Takáč Roman, Škopek Petr</t>
  </si>
  <si>
    <t>Matoušek Jan, Kovařík Petr</t>
  </si>
  <si>
    <t>Škopek Petr</t>
  </si>
  <si>
    <t>Kovařík Petr</t>
  </si>
  <si>
    <t>Uhlík Matouš</t>
  </si>
  <si>
    <t>Dvořák Martin</t>
  </si>
  <si>
    <t>Novák, Zůzová</t>
  </si>
  <si>
    <t>Novák, Kratochvíl</t>
  </si>
  <si>
    <t>Trachta, Silovský</t>
  </si>
  <si>
    <t>Shukalová, Zůzová</t>
  </si>
  <si>
    <t>Glaserová, Vicendová</t>
  </si>
  <si>
    <t>Lundák, Bezděka</t>
  </si>
  <si>
    <t>Kratochvíl</t>
  </si>
  <si>
    <t>Silovský</t>
  </si>
  <si>
    <t>Holý</t>
  </si>
  <si>
    <t>Fiala</t>
  </si>
  <si>
    <t>Shukalová</t>
  </si>
  <si>
    <t>Lundák</t>
  </si>
  <si>
    <t>Za SK Jupiter B nastoupila nová hráčka Olha Shukalová a na soupisku byl dopsán R.Kratochvíl z družstva SK Jupiter M</t>
  </si>
  <si>
    <t>Bezděka</t>
  </si>
  <si>
    <t>Krejsa, Brož</t>
  </si>
  <si>
    <t>Lundák, Holý</t>
  </si>
  <si>
    <t>Šeďa Vít, Bláhová Barbara</t>
  </si>
  <si>
    <t>Silovský Tadeáš, Glaserová Jarmila</t>
  </si>
  <si>
    <t>Dušek Jan, Šeďa Vít</t>
  </si>
  <si>
    <t>Trachta Karel, Vicenda Petr</t>
  </si>
  <si>
    <t>Krupičková A., Bláhová B.</t>
  </si>
  <si>
    <t>Vicendová K., Glaserová J.</t>
  </si>
  <si>
    <t>Kretek Tomáš, Egermaier Jiří</t>
  </si>
  <si>
    <t>Mirvald Václav, Suttr Martin</t>
  </si>
  <si>
    <t>Egermaier Jiří</t>
  </si>
  <si>
    <t>Silovský Tadeáš</t>
  </si>
  <si>
    <t>Fiala Jiří</t>
  </si>
  <si>
    <t>Vicendová Kristýna</t>
  </si>
  <si>
    <t>Kretek Tomáš</t>
  </si>
  <si>
    <t>Trachta Karel</t>
  </si>
  <si>
    <t>Za Spartak Chrást nastoupil nový hráč Tadeáš Silovský, který byl dopsán na soupisku</t>
  </si>
  <si>
    <t>Spartak Chrást skrečoval čtyřhru žen</t>
  </si>
  <si>
    <t>Zápotocký David, Uhlík Matouš</t>
  </si>
  <si>
    <t>Krupičková Aneta, Bláhová Barabara</t>
  </si>
  <si>
    <t>5 : 3</t>
  </si>
  <si>
    <r>
      <t>tabulka po</t>
    </r>
    <r>
      <rPr>
        <b/>
        <sz val="12"/>
        <rFont val="Arial"/>
        <family val="2"/>
      </rPr>
      <t xml:space="preserve"> 3. kole - 10.12.2022</t>
    </r>
  </si>
  <si>
    <t>10.12.2022</t>
  </si>
  <si>
    <t>Novák David, Sýkora Radek</t>
  </si>
  <si>
    <t>Zůzová M, Shukalová O,</t>
  </si>
  <si>
    <t>Kretek Tomáš, Konečný Jiří</t>
  </si>
  <si>
    <t>Lundák Petr, Bezděka Miroslav</t>
  </si>
  <si>
    <t>Konečný Jiří</t>
  </si>
  <si>
    <t>Bláhová Barbara</t>
  </si>
  <si>
    <t>Shukalová Olha</t>
  </si>
  <si>
    <t>Lundák Petr</t>
  </si>
  <si>
    <t>Za SK Jupiter A nastoupil Jiří Konečný z družstva SK Jupiter M</t>
  </si>
  <si>
    <t>Konečný</t>
  </si>
  <si>
    <t>Dušek</t>
  </si>
  <si>
    <t>Krupičková</t>
  </si>
  <si>
    <t>Kretek</t>
  </si>
  <si>
    <t>Za Jupiter A nastoupili hráči Knopp a Konečný z družstva M</t>
  </si>
  <si>
    <t>Švimberský,  Důrová</t>
  </si>
  <si>
    <t>Hegner, Brož</t>
  </si>
  <si>
    <t>Šeďa, Knopp</t>
  </si>
  <si>
    <t>Krupičková, Bláhová</t>
  </si>
  <si>
    <t>Kretek, Konečný</t>
  </si>
  <si>
    <t>Dušek, Bláhová</t>
  </si>
  <si>
    <t>Klatovy</t>
  </si>
  <si>
    <t>Jan Piorecký</t>
  </si>
  <si>
    <t>Matoušek Jan, Lanzendorfová</t>
  </si>
  <si>
    <t>Bezděka, Sýkora</t>
  </si>
  <si>
    <t>Zůzová, Shukalova</t>
  </si>
  <si>
    <t>Matoušek Ondřej, Piorecký</t>
  </si>
  <si>
    <t>Lundák, Novák</t>
  </si>
  <si>
    <t>Sýkora</t>
  </si>
  <si>
    <t>Piorecký</t>
  </si>
  <si>
    <t>Shukalova</t>
  </si>
  <si>
    <t>scr.</t>
  </si>
  <si>
    <t>Fiala, Vicenda</t>
  </si>
  <si>
    <t>Vicendová, Glaserová</t>
  </si>
  <si>
    <t>Trachta, Mirvald</t>
  </si>
  <si>
    <t xml:space="preserve">TJ Spartak Chrást </t>
  </si>
  <si>
    <t>Tenisová hala Dobřany</t>
  </si>
  <si>
    <t>Jan Dobrovolný</t>
  </si>
  <si>
    <t>"A"</t>
  </si>
  <si>
    <t>"B"</t>
  </si>
  <si>
    <t>Silovský, Glaserová Jarmila</t>
  </si>
  <si>
    <t>Petr Vicenda, Trachta Karel</t>
  </si>
  <si>
    <t xml:space="preserve">Vicendová Kristýna, Glaserová Jarmila </t>
  </si>
  <si>
    <t xml:space="preserve">Takáč Michal </t>
  </si>
  <si>
    <t>Hlušičková Nicole</t>
  </si>
  <si>
    <t>Suttr Martin</t>
  </si>
  <si>
    <t>………………………………………………………………………………………………………………………………………………………………………………………………..</t>
  </si>
  <si>
    <t>Hala pod nádražím Dobřany (Sportovců 901)</t>
  </si>
  <si>
    <t xml:space="preserve">Jan Dobrovolný </t>
  </si>
  <si>
    <t xml:space="preserve">Švimberský Petr, Fuchsová Markéta </t>
  </si>
  <si>
    <t>Švimberský Petr, Steiner Ondřej</t>
  </si>
  <si>
    <t>Fuchsová Markéta, Důrová Lucie</t>
  </si>
  <si>
    <t>Brož Jan, Pánek Adam</t>
  </si>
  <si>
    <t>Steiner Ondřej</t>
  </si>
  <si>
    <t>Brož Jan</t>
  </si>
  <si>
    <t>Důrová Lucie</t>
  </si>
  <si>
    <t>Pánek Adam</t>
  </si>
  <si>
    <t>Zs SK Jupiter B nastoupil Radek Sýkora z družstva SK Jupiter M</t>
  </si>
  <si>
    <t>28.01.2023</t>
  </si>
  <si>
    <t>Chrást</t>
  </si>
  <si>
    <t>Švimberský, Fuchsová</t>
  </si>
  <si>
    <t>Steiner, Brož</t>
  </si>
  <si>
    <t>Švimberský</t>
  </si>
  <si>
    <t>Fuchsová, Javorská</t>
  </si>
  <si>
    <t>Pánek, Hegner</t>
  </si>
  <si>
    <t>Pánek</t>
  </si>
  <si>
    <t>Suttr, Glaserová</t>
  </si>
  <si>
    <t>Fiala, Silovský</t>
  </si>
  <si>
    <t>Frána, Holý</t>
  </si>
  <si>
    <t>Novák</t>
  </si>
  <si>
    <t>Zůzová, Shukalová</t>
  </si>
  <si>
    <t>Mirvald, Trachta</t>
  </si>
  <si>
    <t>Novák, Sýkora</t>
  </si>
  <si>
    <t>Frána</t>
  </si>
  <si>
    <t>Mirvald</t>
  </si>
  <si>
    <t>Glaserová</t>
  </si>
  <si>
    <t>Za tým SK Jupiter B nastoupi Jan Frána ze soupisky týmu Jupiter M (4. liga).</t>
  </si>
  <si>
    <t>Martin Suttr</t>
  </si>
  <si>
    <r>
      <t>tabulka po</t>
    </r>
    <r>
      <rPr>
        <b/>
        <sz val="12"/>
        <rFont val="Arial"/>
        <family val="2"/>
      </rPr>
      <t xml:space="preserve"> 4. kole - 28.1.2023</t>
    </r>
  </si>
  <si>
    <t xml:space="preserve">SK Jupiter B </t>
  </si>
  <si>
    <t>Zápotocký David, Zacharová Lenka</t>
  </si>
  <si>
    <t xml:space="preserve">Holý Miloš, Frána J. </t>
  </si>
  <si>
    <t xml:space="preserve">Zůzová Marcela, Shukalová </t>
  </si>
  <si>
    <t>Novák David, Sýkora</t>
  </si>
  <si>
    <t>Frána L.</t>
  </si>
  <si>
    <t xml:space="preserve">Sýkora </t>
  </si>
  <si>
    <t xml:space="preserve">Shukalová </t>
  </si>
  <si>
    <t xml:space="preserve">Holý Miloš </t>
  </si>
  <si>
    <t>Za SK Jupiter B nastoupil J. Frána z družstva SK Jupiter M</t>
  </si>
  <si>
    <t>Hala p.nádr.Dobřany</t>
  </si>
  <si>
    <t>Bláhová Barbara, Krupičková Aneta</t>
  </si>
  <si>
    <t>Kretek Tomáš, Hejna Luboš</t>
  </si>
  <si>
    <t>Hejna</t>
  </si>
  <si>
    <t>Pivoňka</t>
  </si>
  <si>
    <t>Kretek, Hejna</t>
  </si>
  <si>
    <t>Kovařík, Matoušek Jan</t>
  </si>
  <si>
    <t>Dušek, Šeďa</t>
  </si>
  <si>
    <t>Dvořák, Tkachenko</t>
  </si>
  <si>
    <t>Šeďa, Bláhová</t>
  </si>
  <si>
    <t>25.2.2023</t>
  </si>
  <si>
    <t>Plzeň, Krašovská</t>
  </si>
  <si>
    <t>Švimberský Petr, Javorská Anna</t>
  </si>
  <si>
    <t>Hejna Luboš, Konečný Jiří</t>
  </si>
  <si>
    <t>Hegner Lukáš, Brož Jan</t>
  </si>
  <si>
    <t>Smejkalová Dita, Bláhová Barbara</t>
  </si>
  <si>
    <t>Steiner Ondřej, Švimberský Petr</t>
  </si>
  <si>
    <t>Hegner Lukáš</t>
  </si>
  <si>
    <t>Fuchsová Markéta</t>
  </si>
  <si>
    <t>konečná tabulka po základní části (5. kolo) - 25.2.2023</t>
  </si>
  <si>
    <t>1.3.2023</t>
  </si>
  <si>
    <t>Holý Miloš, Pučelíková Radka</t>
  </si>
  <si>
    <t>Matoušek Jan, Lanzendorfová Olina</t>
  </si>
  <si>
    <t>Dokoupilová Helena, Pučelíková Radka</t>
  </si>
  <si>
    <t>Novotná Lucie, Lnzendorfová Olina</t>
  </si>
  <si>
    <t>Bezděka Miroslav, Achac Libor</t>
  </si>
  <si>
    <t>Matoušek Ondřej, Toman Vítek</t>
  </si>
  <si>
    <t>Toman Vítek</t>
  </si>
  <si>
    <t>Achac Libor</t>
  </si>
  <si>
    <t>Dokoupilová Helena</t>
  </si>
  <si>
    <t>Na soupisku ZU Badminton Klatovy byl dopsán Vítek Toman</t>
  </si>
  <si>
    <t>Achac Libor, Sýkora Radek</t>
  </si>
  <si>
    <t>Shukalova Olha, Pučelíková Radka</t>
  </si>
  <si>
    <t>Bezděka Miroslav, Lundák Petr</t>
  </si>
  <si>
    <t>Holý Miloš</t>
  </si>
  <si>
    <t>Shukalova Olha</t>
  </si>
  <si>
    <t>23.02.2023</t>
  </si>
  <si>
    <t>Uhlík, Zápotocký</t>
  </si>
  <si>
    <t>Takáč Michal, Takáč Roman</t>
  </si>
  <si>
    <t>Škopek</t>
  </si>
  <si>
    <t>Uhlík</t>
  </si>
  <si>
    <t>25.02.2023</t>
  </si>
  <si>
    <t>Hlušičková, Zápotocký</t>
  </si>
  <si>
    <t>Trachta, Vicenda</t>
  </si>
  <si>
    <t>Takáč M., Uhlík</t>
  </si>
  <si>
    <t>Takáč R., Škopek</t>
  </si>
  <si>
    <t>Zápotocký</t>
  </si>
  <si>
    <t>Trachta, Vicendová</t>
  </si>
  <si>
    <t>Šeda, Smejkalová</t>
  </si>
  <si>
    <t>Hejna, Konečný</t>
  </si>
  <si>
    <t>Smejkalová, Bláhová</t>
  </si>
  <si>
    <t>Dušek , Šeda</t>
  </si>
  <si>
    <t>Egermaier</t>
  </si>
  <si>
    <t>Za tým SK Jupiter A nastoupi Jiří Konečný ze soupisky týmu Jupiter M (4. liga).</t>
  </si>
  <si>
    <t>dopolední utkání - začátek 9:00 - semi</t>
  </si>
  <si>
    <t>TJSpartak Chrást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</si>
</sst>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_-* #,##0.00&quot; Kč&quot;_-;\-* #,##0.00&quot; Kč&quot;_-;_-* \-??&quot; Kč&quot;_-;_-@_-"/>
    <numFmt numFmtId="179" formatCode="[$-F800]dddd\,\ mmmm\ dd\,\ yyyy"/>
    <numFmt numFmtId="180" formatCode="[$-405]d\.\ mmmm\ yyyy"/>
    <numFmt numFmtId="181" formatCode="[$-405]dddd\ d\.\ mmmm\ yy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8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48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8" fillId="12" borderId="10" xfId="48" applyFont="1" applyFill="1" applyBorder="1" applyAlignment="1">
      <alignment horizontal="center" wrapText="1"/>
      <protection/>
    </xf>
    <xf numFmtId="0" fontId="16" fillId="0" borderId="11" xfId="48" applyFont="1" applyBorder="1" applyAlignment="1">
      <alignment horizontal="right" wrapText="1"/>
      <protection/>
    </xf>
    <xf numFmtId="0" fontId="15" fillId="0" borderId="12" xfId="48" applyFont="1" applyBorder="1" applyAlignment="1">
      <alignment horizontal="right" wrapText="1"/>
      <protection/>
    </xf>
    <xf numFmtId="0" fontId="17" fillId="0" borderId="13" xfId="48" applyFont="1" applyBorder="1" applyAlignment="1">
      <alignment horizontal="center" wrapText="1"/>
      <protection/>
    </xf>
    <xf numFmtId="0" fontId="17" fillId="0" borderId="14" xfId="48" applyFont="1" applyBorder="1" applyAlignment="1">
      <alignment horizontal="center" wrapText="1"/>
      <protection/>
    </xf>
    <xf numFmtId="0" fontId="17" fillId="0" borderId="15" xfId="48" applyFont="1" applyBorder="1" applyAlignment="1">
      <alignment horizontal="center" wrapText="1"/>
      <protection/>
    </xf>
    <xf numFmtId="0" fontId="13" fillId="0" borderId="16" xfId="48" applyFont="1" applyFill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wrapText="1"/>
      <protection/>
    </xf>
    <xf numFmtId="0" fontId="9" fillId="0" borderId="16" xfId="48" applyFill="1" applyBorder="1" applyAlignment="1">
      <alignment horizontal="center" vertical="center"/>
      <protection/>
    </xf>
    <xf numFmtId="14" fontId="9" fillId="0" borderId="17" xfId="48" applyNumberFormat="1" applyFill="1" applyBorder="1" applyAlignment="1">
      <alignment horizontal="center"/>
      <protection/>
    </xf>
    <xf numFmtId="0" fontId="17" fillId="12" borderId="13" xfId="48" applyFont="1" applyFill="1" applyBorder="1" applyAlignment="1">
      <alignment horizontal="center" wrapText="1"/>
      <protection/>
    </xf>
    <xf numFmtId="0" fontId="17" fillId="12" borderId="12" xfId="48" applyFont="1" applyFill="1" applyBorder="1" applyAlignment="1">
      <alignment horizontal="center" wrapText="1"/>
      <protection/>
    </xf>
    <xf numFmtId="0" fontId="13" fillId="12" borderId="18" xfId="48" applyFont="1" applyFill="1" applyBorder="1" applyAlignment="1">
      <alignment horizontal="center" vertical="center"/>
      <protection/>
    </xf>
    <xf numFmtId="0" fontId="13" fillId="12" borderId="19" xfId="48" applyFont="1" applyFill="1" applyBorder="1" applyAlignment="1">
      <alignment horizontal="center" vertical="center"/>
      <protection/>
    </xf>
    <xf numFmtId="0" fontId="13" fillId="12" borderId="20" xfId="48" applyFont="1" applyFill="1" applyBorder="1" applyAlignment="1">
      <alignment horizontal="center" vertical="center"/>
      <protection/>
    </xf>
    <xf numFmtId="0" fontId="13" fillId="12" borderId="21" xfId="48" applyFont="1" applyFill="1" applyBorder="1" applyAlignment="1">
      <alignment horizontal="center" vertical="center"/>
      <protection/>
    </xf>
    <xf numFmtId="0" fontId="13" fillId="12" borderId="22" xfId="48" applyFont="1" applyFill="1" applyBorder="1" applyAlignment="1">
      <alignment horizontal="center" vertical="center"/>
      <protection/>
    </xf>
    <xf numFmtId="0" fontId="13" fillId="12" borderId="23" xfId="48" applyFont="1" applyFill="1" applyBorder="1" applyAlignment="1">
      <alignment horizontal="center" vertical="center"/>
      <protection/>
    </xf>
    <xf numFmtId="0" fontId="19" fillId="0" borderId="24" xfId="48" applyFont="1" applyFill="1" applyBorder="1" applyAlignment="1" applyProtection="1">
      <alignment horizontal="center" vertical="center"/>
      <protection hidden="1"/>
    </xf>
    <xf numFmtId="0" fontId="19" fillId="0" borderId="25" xfId="48" applyFont="1" applyFill="1" applyBorder="1" applyAlignment="1" applyProtection="1">
      <alignment horizontal="center" vertical="center"/>
      <protection hidden="1"/>
    </xf>
    <xf numFmtId="0" fontId="19" fillId="0" borderId="18" xfId="48" applyFont="1" applyFill="1" applyBorder="1" applyAlignment="1" applyProtection="1">
      <alignment horizontal="center" vertical="center"/>
      <protection hidden="1"/>
    </xf>
    <xf numFmtId="0" fontId="19" fillId="0" borderId="26" xfId="48" applyFont="1" applyFill="1" applyBorder="1" applyAlignment="1" applyProtection="1">
      <alignment horizontal="center" vertical="center"/>
      <protection hidden="1"/>
    </xf>
    <xf numFmtId="0" fontId="14" fillId="12" borderId="27" xfId="48" applyFont="1" applyFill="1" applyBorder="1" applyAlignment="1" applyProtection="1">
      <alignment horizontal="center" vertical="center"/>
      <protection hidden="1"/>
    </xf>
    <xf numFmtId="0" fontId="14" fillId="12" borderId="28" xfId="48" applyFont="1" applyFill="1" applyBorder="1" applyAlignment="1" applyProtection="1">
      <alignment horizontal="center" vertical="center"/>
      <protection hidden="1"/>
    </xf>
    <xf numFmtId="0" fontId="13" fillId="12" borderId="29" xfId="48" applyFont="1" applyFill="1" applyBorder="1" applyAlignment="1">
      <alignment horizontal="center" vertical="center"/>
      <protection/>
    </xf>
    <xf numFmtId="0" fontId="19" fillId="0" borderId="30" xfId="48" applyFont="1" applyFill="1" applyBorder="1" applyAlignment="1" applyProtection="1">
      <alignment horizontal="center" vertical="center"/>
      <protection hidden="1"/>
    </xf>
    <xf numFmtId="0" fontId="19" fillId="0" borderId="31" xfId="48" applyFont="1" applyFill="1" applyBorder="1" applyAlignment="1" applyProtection="1">
      <alignment horizontal="center" vertical="center"/>
      <protection hidden="1"/>
    </xf>
    <xf numFmtId="0" fontId="15" fillId="0" borderId="0" xfId="53" applyFont="1">
      <alignment/>
      <protection/>
    </xf>
    <xf numFmtId="0" fontId="9" fillId="0" borderId="16" xfId="48" applyBorder="1" applyAlignment="1">
      <alignment horizontal="center" vertical="center"/>
      <protection/>
    </xf>
    <xf numFmtId="0" fontId="19" fillId="0" borderId="24" xfId="48" applyFont="1" applyBorder="1" applyAlignment="1" applyProtection="1">
      <alignment horizontal="center" vertical="center"/>
      <protection hidden="1"/>
    </xf>
    <xf numFmtId="0" fontId="19" fillId="0" borderId="30" xfId="48" applyFont="1" applyBorder="1" applyAlignment="1" applyProtection="1">
      <alignment horizontal="center" vertical="center"/>
      <protection hidden="1"/>
    </xf>
    <xf numFmtId="0" fontId="19" fillId="0" borderId="18" xfId="48" applyFont="1" applyBorder="1" applyAlignment="1" applyProtection="1">
      <alignment horizontal="center" vertical="center"/>
      <protection hidden="1"/>
    </xf>
    <xf numFmtId="0" fontId="19" fillId="0" borderId="31" xfId="48" applyFont="1" applyBorder="1" applyAlignment="1" applyProtection="1">
      <alignment horizontal="center" vertical="center"/>
      <protection hidden="1"/>
    </xf>
    <xf numFmtId="0" fontId="13" fillId="0" borderId="32" xfId="48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14" fontId="22" fillId="0" borderId="0" xfId="53" applyNumberFormat="1" applyFont="1" applyAlignment="1">
      <alignment horizontal="center"/>
      <protection/>
    </xf>
    <xf numFmtId="14" fontId="22" fillId="0" borderId="0" xfId="53" applyNumberFormat="1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 horizontal="left"/>
      <protection/>
    </xf>
    <xf numFmtId="0" fontId="23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right"/>
      <protection/>
    </xf>
    <xf numFmtId="49" fontId="15" fillId="0" borderId="0" xfId="53" applyNumberFormat="1" applyFont="1" applyAlignment="1">
      <alignment horizontal="center"/>
      <protection/>
    </xf>
    <xf numFmtId="0" fontId="65" fillId="0" borderId="0" xfId="53" applyFont="1">
      <alignment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9" fillId="0" borderId="0" xfId="48" applyFill="1" applyBorder="1" applyAlignment="1">
      <alignment horizontal="center" vertical="center"/>
      <protection/>
    </xf>
    <xf numFmtId="0" fontId="19" fillId="0" borderId="0" xfId="48" applyFont="1" applyFill="1" applyBorder="1" applyAlignment="1" applyProtection="1">
      <alignment horizontal="center" vertical="center"/>
      <protection hidden="1"/>
    </xf>
    <xf numFmtId="0" fontId="9" fillId="0" borderId="0" xfId="48" applyFill="1">
      <alignment/>
      <protection/>
    </xf>
    <xf numFmtId="0" fontId="23" fillId="0" borderId="0" xfId="53" applyFont="1" applyAlignment="1">
      <alignment horizontal="left"/>
      <protection/>
    </xf>
    <xf numFmtId="0" fontId="0" fillId="0" borderId="0" xfId="0" applyFont="1" applyAlignment="1">
      <alignment/>
    </xf>
    <xf numFmtId="0" fontId="12" fillId="0" borderId="33" xfId="58" applyFont="1" applyBorder="1" applyAlignment="1">
      <alignment vertical="center"/>
      <protection/>
    </xf>
    <xf numFmtId="0" fontId="9" fillId="0" borderId="34" xfId="0" applyFont="1" applyBorder="1" applyAlignment="1">
      <alignment vertical="center"/>
    </xf>
    <xf numFmtId="0" fontId="12" fillId="0" borderId="35" xfId="58" applyFont="1" applyBorder="1" applyAlignment="1">
      <alignment vertical="center"/>
      <protection/>
    </xf>
    <xf numFmtId="44" fontId="14" fillId="0" borderId="36" xfId="39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12" fillId="0" borderId="37" xfId="58" applyFont="1" applyBorder="1" applyAlignment="1">
      <alignment vertical="center"/>
      <protection/>
    </xf>
    <xf numFmtId="0" fontId="15" fillId="0" borderId="38" xfId="66" applyFont="1" applyBorder="1">
      <alignment horizontal="center" vertical="center"/>
      <protection/>
    </xf>
    <xf numFmtId="0" fontId="9" fillId="0" borderId="3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vertical="center"/>
    </xf>
    <xf numFmtId="0" fontId="14" fillId="0" borderId="41" xfId="62" applyFont="1" applyBorder="1">
      <alignment horizontal="center" vertical="center"/>
      <protection/>
    </xf>
    <xf numFmtId="0" fontId="14" fillId="0" borderId="42" xfId="62" applyFont="1" applyBorder="1">
      <alignment horizontal="center" vertical="center"/>
      <protection/>
    </xf>
    <xf numFmtId="0" fontId="15" fillId="0" borderId="43" xfId="38" applyFont="1" applyBorder="1" applyAlignment="1">
      <alignment horizontal="center" vertical="center"/>
      <protection/>
    </xf>
    <xf numFmtId="0" fontId="14" fillId="0" borderId="44" xfId="62" applyFont="1" applyBorder="1">
      <alignment horizontal="center" vertical="center"/>
      <protection/>
    </xf>
    <xf numFmtId="44" fontId="14" fillId="0" borderId="45" xfId="39" applyFont="1" applyBorder="1">
      <alignment horizontal="center"/>
    </xf>
    <xf numFmtId="0" fontId="14" fillId="0" borderId="45" xfId="62" applyFont="1" applyBorder="1">
      <alignment horizontal="center" vertical="center"/>
      <protection/>
    </xf>
    <xf numFmtId="0" fontId="27" fillId="0" borderId="45" xfId="38" applyFont="1" applyBorder="1" applyAlignment="1">
      <alignment horizontal="centerContinuous" vertical="center"/>
      <protection/>
    </xf>
    <xf numFmtId="0" fontId="27" fillId="0" borderId="46" xfId="38" applyFont="1" applyBorder="1" applyAlignment="1">
      <alignment horizontal="centerContinuous" vertical="center"/>
      <protection/>
    </xf>
    <xf numFmtId="0" fontId="27" fillId="0" borderId="47" xfId="38" applyFont="1" applyBorder="1" applyAlignment="1">
      <alignment horizontal="centerContinuous" vertical="center"/>
      <protection/>
    </xf>
    <xf numFmtId="0" fontId="9" fillId="0" borderId="46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8" xfId="0" applyFont="1" applyBorder="1" applyAlignment="1">
      <alignment/>
    </xf>
    <xf numFmtId="0" fontId="15" fillId="0" borderId="49" xfId="38" applyFont="1" applyBorder="1">
      <alignment horizontal="center" vertical="center" wrapText="1"/>
      <protection/>
    </xf>
    <xf numFmtId="0" fontId="9" fillId="0" borderId="36" xfId="0" applyFont="1" applyBorder="1" applyAlignment="1" applyProtection="1">
      <alignment horizontal="left" vertical="center" indent="1"/>
      <protection locked="0"/>
    </xf>
    <xf numFmtId="0" fontId="9" fillId="0" borderId="36" xfId="62" applyFont="1" applyBorder="1" applyAlignment="1" applyProtection="1">
      <alignment horizontal="left" vertical="center" indent="1"/>
      <protection locked="0"/>
    </xf>
    <xf numFmtId="0" fontId="12" fillId="0" borderId="50" xfId="64" applyFont="1" applyBorder="1" applyProtection="1">
      <alignment horizontal="center" vertical="center"/>
      <protection locked="0"/>
    </xf>
    <xf numFmtId="0" fontId="12" fillId="0" borderId="51" xfId="64" applyFont="1" applyBorder="1">
      <alignment horizontal="center" vertical="center"/>
      <protection/>
    </xf>
    <xf numFmtId="0" fontId="12" fillId="0" borderId="36" xfId="64" applyFont="1" applyBorder="1" applyProtection="1">
      <alignment horizontal="center" vertical="center"/>
      <protection locked="0"/>
    </xf>
    <xf numFmtId="0" fontId="12" fillId="0" borderId="52" xfId="64" applyFont="1" applyBorder="1" applyProtection="1">
      <alignment horizontal="center" vertical="center"/>
      <protection hidden="1"/>
    </xf>
    <xf numFmtId="0" fontId="12" fillId="0" borderId="36" xfId="64" applyFont="1" applyBorder="1" applyProtection="1">
      <alignment horizontal="center" vertical="center"/>
      <protection hidden="1"/>
    </xf>
    <xf numFmtId="0" fontId="12" fillId="0" borderId="52" xfId="64" applyFont="1" applyBorder="1">
      <alignment horizontal="center" vertical="center"/>
      <protection/>
    </xf>
    <xf numFmtId="0" fontId="12" fillId="0" borderId="50" xfId="64" applyFont="1" applyBorder="1">
      <alignment horizontal="center" vertical="center"/>
      <protection/>
    </xf>
    <xf numFmtId="0" fontId="12" fillId="0" borderId="53" xfId="64" applyFont="1" applyBorder="1">
      <alignment horizontal="center" vertical="center"/>
      <protection/>
    </xf>
    <xf numFmtId="0" fontId="12" fillId="0" borderId="36" xfId="64" applyFont="1" applyBorder="1">
      <alignment horizontal="center" vertical="center"/>
      <protection/>
    </xf>
    <xf numFmtId="0" fontId="9" fillId="0" borderId="54" xfId="0" applyFont="1" applyBorder="1" applyAlignment="1" applyProtection="1">
      <alignment horizontal="left" vertical="center" indent="1"/>
      <protection locked="0"/>
    </xf>
    <xf numFmtId="0" fontId="12" fillId="0" borderId="55" xfId="64" applyFont="1" applyBorder="1">
      <alignment horizontal="center" vertical="center"/>
      <protection/>
    </xf>
    <xf numFmtId="0" fontId="28" fillId="2" borderId="56" xfId="63" applyFont="1" applyFill="1" applyBorder="1">
      <alignment vertical="center"/>
      <protection/>
    </xf>
    <xf numFmtId="0" fontId="14" fillId="0" borderId="57" xfId="62" applyFont="1" applyBorder="1" applyProtection="1">
      <alignment horizontal="center" vertical="center"/>
      <protection hidden="1"/>
    </xf>
    <xf numFmtId="0" fontId="14" fillId="0" borderId="13" xfId="62" applyFont="1" applyBorder="1" applyProtection="1">
      <alignment horizontal="center" vertical="center"/>
      <protection hidden="1"/>
    </xf>
    <xf numFmtId="0" fontId="14" fillId="0" borderId="58" xfId="62" applyFont="1" applyBorder="1" applyProtection="1">
      <alignment horizontal="center" vertical="center"/>
      <protection hidden="1"/>
    </xf>
    <xf numFmtId="0" fontId="9" fillId="0" borderId="59" xfId="0" applyFont="1" applyBorder="1" applyAlignment="1">
      <alignment horizontal="left" vertical="center" indent="1"/>
    </xf>
    <xf numFmtId="0" fontId="2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4" applyFont="1">
      <alignment horizontal="center" vertical="center"/>
      <protection/>
    </xf>
    <xf numFmtId="0" fontId="30" fillId="0" borderId="0" xfId="38" applyFont="1" applyAlignment="1">
      <alignment horizontal="centerContinuous" vertical="center"/>
      <protection/>
    </xf>
    <xf numFmtId="0" fontId="9" fillId="0" borderId="0" xfId="58" applyFont="1">
      <alignment/>
      <protection/>
    </xf>
    <xf numFmtId="0" fontId="13" fillId="0" borderId="0" xfId="58" applyFont="1">
      <alignment/>
      <protection/>
    </xf>
    <xf numFmtId="0" fontId="9" fillId="0" borderId="60" xfId="0" applyFont="1" applyBorder="1" applyAlignment="1" applyProtection="1">
      <alignment/>
      <protection locked="0"/>
    </xf>
    <xf numFmtId="0" fontId="12" fillId="0" borderId="0" xfId="58" applyFont="1">
      <alignment/>
      <protection/>
    </xf>
    <xf numFmtId="0" fontId="9" fillId="0" borderId="61" xfId="0" applyFont="1" applyBorder="1" applyAlignment="1" applyProtection="1">
      <alignment/>
      <protection locked="0"/>
    </xf>
    <xf numFmtId="0" fontId="27" fillId="0" borderId="0" xfId="58" applyFont="1">
      <alignment/>
      <protection/>
    </xf>
    <xf numFmtId="0" fontId="31" fillId="0" borderId="0" xfId="0" applyFont="1" applyAlignment="1">
      <alignment/>
    </xf>
    <xf numFmtId="0" fontId="31" fillId="0" borderId="0" xfId="58" applyFont="1">
      <alignment/>
      <protection/>
    </xf>
    <xf numFmtId="0" fontId="14" fillId="0" borderId="62" xfId="48" applyFont="1" applyFill="1" applyBorder="1" applyAlignment="1">
      <alignment horizontal="center" vertical="center"/>
      <protection/>
    </xf>
    <xf numFmtId="0" fontId="14" fillId="0" borderId="63" xfId="48" applyFont="1" applyFill="1" applyBorder="1" applyAlignment="1">
      <alignment horizontal="center" vertical="center"/>
      <protection/>
    </xf>
    <xf numFmtId="0" fontId="9" fillId="0" borderId="32" xfId="48" applyFill="1" applyBorder="1" applyAlignment="1">
      <alignment horizontal="center" vertical="center"/>
      <protection/>
    </xf>
    <xf numFmtId="0" fontId="19" fillId="0" borderId="64" xfId="48" applyFont="1" applyFill="1" applyBorder="1" applyAlignment="1" applyProtection="1">
      <alignment horizontal="center" vertical="center"/>
      <protection hidden="1"/>
    </xf>
    <xf numFmtId="0" fontId="19" fillId="0" borderId="65" xfId="48" applyFont="1" applyFill="1" applyBorder="1" applyAlignment="1" applyProtection="1">
      <alignment horizontal="center" vertical="center"/>
      <protection hidden="1"/>
    </xf>
    <xf numFmtId="0" fontId="19" fillId="0" borderId="21" xfId="48" applyFont="1" applyFill="1" applyBorder="1" applyAlignment="1" applyProtection="1">
      <alignment horizontal="center" vertical="center"/>
      <protection hidden="1"/>
    </xf>
    <xf numFmtId="0" fontId="19" fillId="0" borderId="66" xfId="48" applyFont="1" applyFill="1" applyBorder="1" applyAlignment="1" applyProtection="1">
      <alignment horizontal="center" vertical="center"/>
      <protection hidden="1"/>
    </xf>
    <xf numFmtId="0" fontId="19" fillId="0" borderId="25" xfId="48" applyFont="1" applyBorder="1" applyAlignment="1" applyProtection="1">
      <alignment horizontal="center" vertical="center"/>
      <protection hidden="1"/>
    </xf>
    <xf numFmtId="0" fontId="19" fillId="0" borderId="26" xfId="48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indent="1"/>
    </xf>
    <xf numFmtId="0" fontId="9" fillId="0" borderId="36" xfId="62" applyFont="1" applyBorder="1" applyAlignment="1">
      <alignment horizontal="left" vertical="center" indent="1"/>
      <protection/>
    </xf>
    <xf numFmtId="0" fontId="9" fillId="0" borderId="54" xfId="0" applyFont="1" applyBorder="1" applyAlignment="1">
      <alignment horizontal="left" vertical="center" indent="1"/>
    </xf>
    <xf numFmtId="0" fontId="15" fillId="0" borderId="38" xfId="66" applyFont="1" applyBorder="1" applyAlignment="1">
      <alignment horizontal="center" vertical="center"/>
      <protection/>
    </xf>
    <xf numFmtId="0" fontId="15" fillId="0" borderId="49" xfId="38" applyFont="1" applyBorder="1" applyAlignment="1">
      <alignment horizontal="center" vertical="center" wrapText="1"/>
      <protection/>
    </xf>
    <xf numFmtId="0" fontId="30" fillId="0" borderId="0" xfId="38" applyFont="1" applyBorder="1" applyAlignment="1">
      <alignment horizontal="centerContinuous" vertical="center"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48" applyFont="1" applyFill="1" applyBorder="1" applyAlignment="1" applyProtection="1">
      <alignment horizontal="center" vertical="center"/>
      <protection hidden="1"/>
    </xf>
    <xf numFmtId="0" fontId="20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14" fontId="22" fillId="0" borderId="0" xfId="53" applyNumberFormat="1" applyFont="1" applyAlignment="1">
      <alignment horizontal="center"/>
      <protection/>
    </xf>
    <xf numFmtId="0" fontId="65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5" fillId="2" borderId="67" xfId="0" applyFont="1" applyFill="1" applyBorder="1" applyAlignment="1" applyProtection="1">
      <alignment horizontal="left" vertical="center"/>
      <protection hidden="1"/>
    </xf>
    <xf numFmtId="0" fontId="25" fillId="2" borderId="59" xfId="0" applyFont="1" applyFill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26" fillId="0" borderId="21" xfId="66" applyFont="1" applyBorder="1" applyAlignment="1" applyProtection="1">
      <alignment horizontal="left" vertical="center"/>
      <protection locked="0"/>
    </xf>
    <xf numFmtId="0" fontId="26" fillId="0" borderId="64" xfId="66" applyFont="1" applyBorder="1" applyAlignment="1" applyProtection="1">
      <alignment horizontal="left" vertical="center"/>
      <protection locked="0"/>
    </xf>
    <xf numFmtId="0" fontId="26" fillId="0" borderId="69" xfId="66" applyFont="1" applyBorder="1" applyAlignment="1" applyProtection="1">
      <alignment horizontal="left" vertical="center"/>
      <protection locked="0"/>
    </xf>
    <xf numFmtId="0" fontId="15" fillId="0" borderId="70" xfId="38" applyFont="1" applyBorder="1" applyAlignment="1">
      <alignment horizontal="center" vertical="center"/>
      <protection/>
    </xf>
    <xf numFmtId="0" fontId="15" fillId="0" borderId="71" xfId="38" applyFont="1" applyBorder="1" applyAlignment="1">
      <alignment horizontal="center" vertical="center"/>
      <protection/>
    </xf>
    <xf numFmtId="0" fontId="15" fillId="0" borderId="72" xfId="38" applyFont="1" applyBorder="1" applyAlignment="1">
      <alignment horizontal="center" vertical="center"/>
      <protection/>
    </xf>
    <xf numFmtId="0" fontId="15" fillId="0" borderId="73" xfId="38" applyFont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25" fillId="0" borderId="17" xfId="63" applyFont="1" applyBorder="1" applyAlignment="1">
      <alignment horizontal="center" vertical="center"/>
      <protection/>
    </xf>
    <xf numFmtId="0" fontId="13" fillId="0" borderId="7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/>
    </xf>
    <xf numFmtId="0" fontId="14" fillId="0" borderId="77" xfId="66" applyFont="1" applyBorder="1" applyAlignment="1" applyProtection="1">
      <alignment horizontal="left" vertical="center"/>
      <protection locked="0"/>
    </xf>
    <xf numFmtId="0" fontId="14" fillId="0" borderId="51" xfId="66" applyFont="1" applyBorder="1" applyAlignment="1" applyProtection="1">
      <alignment horizontal="left" vertical="center"/>
      <protection locked="0"/>
    </xf>
    <xf numFmtId="0" fontId="14" fillId="0" borderId="78" xfId="66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49" fontId="9" fillId="0" borderId="77" xfId="0" applyNumberFormat="1" applyFont="1" applyBorder="1" applyAlignment="1" applyProtection="1">
      <alignment horizontal="left" vertical="center"/>
      <protection locked="0"/>
    </xf>
    <xf numFmtId="49" fontId="9" fillId="0" borderId="79" xfId="0" applyNumberFormat="1" applyFont="1" applyBorder="1" applyAlignment="1" applyProtection="1">
      <alignment horizontal="left" vertical="center"/>
      <protection locked="0"/>
    </xf>
    <xf numFmtId="0" fontId="13" fillId="0" borderId="74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75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left" vertical="center"/>
      <protection/>
    </xf>
    <xf numFmtId="0" fontId="13" fillId="0" borderId="74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75" xfId="0" applyFont="1" applyBorder="1" applyAlignment="1" applyProtection="1">
      <alignment horizontal="left" vertical="center"/>
      <protection locked="0"/>
    </xf>
    <xf numFmtId="0" fontId="14" fillId="0" borderId="77" xfId="66" applyFont="1" applyBorder="1" applyAlignment="1">
      <alignment horizontal="left" vertical="center"/>
      <protection/>
    </xf>
    <xf numFmtId="0" fontId="14" fillId="0" borderId="51" xfId="66" applyFont="1" applyBorder="1" applyAlignment="1">
      <alignment horizontal="left" vertical="center"/>
      <protection/>
    </xf>
    <xf numFmtId="0" fontId="14" fillId="0" borderId="78" xfId="66" applyFont="1" applyBorder="1" applyAlignment="1">
      <alignment horizontal="left" vertical="center"/>
      <protection/>
    </xf>
    <xf numFmtId="49" fontId="9" fillId="0" borderId="77" xfId="0" applyNumberFormat="1" applyFont="1" applyBorder="1" applyAlignment="1">
      <alignment horizontal="left" vertical="center"/>
    </xf>
    <xf numFmtId="49" fontId="9" fillId="0" borderId="79" xfId="0" applyNumberFormat="1" applyFont="1" applyBorder="1" applyAlignment="1">
      <alignment horizontal="left" vertical="center"/>
    </xf>
    <xf numFmtId="0" fontId="25" fillId="2" borderId="67" xfId="0" applyFont="1" applyFill="1" applyBorder="1" applyAlignment="1">
      <alignment horizontal="left" vertical="center"/>
    </xf>
    <xf numFmtId="0" fontId="25" fillId="2" borderId="59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26" fillId="0" borderId="21" xfId="66" applyFont="1" applyBorder="1" applyAlignment="1">
      <alignment horizontal="left" vertical="center"/>
      <protection/>
    </xf>
    <xf numFmtId="0" fontId="26" fillId="0" borderId="64" xfId="66" applyFont="1" applyBorder="1" applyAlignment="1">
      <alignment horizontal="left" vertical="center"/>
      <protection/>
    </xf>
    <xf numFmtId="0" fontId="26" fillId="0" borderId="69" xfId="66" applyFont="1" applyBorder="1" applyAlignment="1">
      <alignment horizontal="left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75390625" style="1" customWidth="1"/>
    <col min="3" max="3" width="26.87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128" t="s">
        <v>32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4" ht="18.75" customHeight="1">
      <c r="B3" s="129" t="s">
        <v>329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2:14" ht="13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23.25" customHeight="1" thickBot="1">
      <c r="B5" s="4"/>
      <c r="C5" s="5" t="s">
        <v>2</v>
      </c>
      <c r="D5" s="10" t="s">
        <v>16</v>
      </c>
      <c r="E5" s="13" t="s">
        <v>3</v>
      </c>
      <c r="F5" s="13" t="s">
        <v>4</v>
      </c>
      <c r="G5" s="14" t="s">
        <v>5</v>
      </c>
      <c r="H5" s="6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3" t="s">
        <v>6</v>
      </c>
    </row>
    <row r="6" spans="2:14" ht="23.25" customHeight="1">
      <c r="B6" s="9" t="s">
        <v>0</v>
      </c>
      <c r="C6" s="109" t="s">
        <v>34</v>
      </c>
      <c r="D6" s="11">
        <v>10</v>
      </c>
      <c r="E6" s="15">
        <v>8</v>
      </c>
      <c r="F6" s="16">
        <v>2</v>
      </c>
      <c r="G6" s="17">
        <v>0</v>
      </c>
      <c r="H6" s="32">
        <v>61</v>
      </c>
      <c r="I6" s="116">
        <v>19</v>
      </c>
      <c r="J6" s="34">
        <f>'1.k.DouB_ChluA'!Q17+'1.k.JuB_ChluA'!Q17+'2.k.JuA_ChluA'!Q17+'2.k.ChluA_Kla'!P17+'3.k.ChluA_DouB'!P17+'3.k.ChluA_Chrá'!P17+'4.k.ChluA_JuA'!P17+'4.k.ChluA_JuB'!P17+'5.k.Chrá_ChluA'!Q17+'5.k._Kla_ChluA'!Q17</f>
        <v>129</v>
      </c>
      <c r="K6" s="116">
        <f>'1.k.DouB_ChluA'!P17+'1.k.JuB_ChluA'!P17+'2.k.JuA_ChluA'!P17+'2.k.ChluA_Kla'!Q17+'3.k.ChluA_DouB'!Q17+'3.k.ChluA_Chrá'!Q17+'4.k.ChluA_JuA'!Q17+'4.k.ChluA_JuB'!Q17+'5.k.Chrá_ChluA'!P17+'5.k._Kla_ChluA'!P17</f>
        <v>52</v>
      </c>
      <c r="L6" s="34">
        <f>'1.k.DouB_ChluA'!O17+'1.k.JuB_ChluA'!O17+'2.k.JuA_ChluA'!O17+'2.k.ChluA_Kla'!N17+'3.k.ChluA_DouB'!N17+'3.k.ChluA_Chrá'!N17+'4.k.ChluA_JuA'!N17+'4.k.ChluA_JuB'!N17+'5.k.Chrá_ChluA'!O17+'5.k._Kla_ChluA'!O17</f>
        <v>3471</v>
      </c>
      <c r="M6" s="117">
        <f>'1.k.DouB_ChluA'!N17+'1.k.JuB_ChluA'!N17+'2.k.JuA_ChluA'!N17+'2.k.ChluA_Kla'!O17+'3.k.ChluA_DouB'!O17+'3.k.ChluA_Chrá'!O17+'4.k.ChluA_JuA'!O17+'4.k.ChluA_JuB'!O17+'5.k.Chrá_ChluA'!N17+'5.k._Kla_ChluA'!N17</f>
        <v>2906</v>
      </c>
      <c r="N6" s="25">
        <f aca="true" t="shared" si="0" ref="N6:N11">E6*3+F6*2+G6*1</f>
        <v>28</v>
      </c>
    </row>
    <row r="7" spans="2:14" ht="23.25" customHeight="1">
      <c r="B7" s="9" t="s">
        <v>7</v>
      </c>
      <c r="C7" s="109" t="s">
        <v>1</v>
      </c>
      <c r="D7" s="11">
        <v>10</v>
      </c>
      <c r="E7" s="15">
        <v>8</v>
      </c>
      <c r="F7" s="27">
        <v>1</v>
      </c>
      <c r="G7" s="17">
        <v>1</v>
      </c>
      <c r="H7" s="21">
        <v>59</v>
      </c>
      <c r="I7" s="28">
        <v>21</v>
      </c>
      <c r="J7" s="23">
        <f>'1.k.JuB_JuA'!Q17+'1.k.JuA_Kla'!P17+'2.k.JuA_ChluA'!P17+'2.k.JuA_Chrá'!P17+'3.k.DouB_JuA'!Q17+'3.k.JuA_JuB'!P17+'4.k.Kla_JuA'!Q17+'4.k.ChluA_JuA'!Q17+'5.k.Chrá_JuA'!Q17+'5.k.JuA_DouB'!P17</f>
        <v>125</v>
      </c>
      <c r="K7" s="28">
        <f>'1.k.JuB_JuA'!P17+'1.k.JuA_Kla'!Q17+'2.k.JuA_ChluA'!Q17+'2.k.JuA_Chrá'!Q17+'3.k.DouB_JuA'!P17+'3.k.JuA_JuB'!Q17+'4.k.Kla_JuA'!P17+'4.k.ChluA_JuA'!P17+'5.k.Chrá_JuA'!P17+'5.k.JuA_DouB'!Q17</f>
        <v>57</v>
      </c>
      <c r="L7" s="23">
        <f>'1.k.JuB_JuA'!O17+'1.k.JuA_Kla'!N17+'2.k.JuA_ChluA'!N17+'2.k.JuA_Chrá'!N17+'3.k.DouB_JuA'!O17+'3.k.JuA_JuB'!N17+'4.k.Kla_JuA'!O17+'4.k.ChluA_JuA'!O17+'5.k.Chrá_JuA'!O17+'5.k.JuA_DouB'!N17</f>
        <v>3504</v>
      </c>
      <c r="M7" s="29">
        <f>'1.k.JuB_JuA'!N17+'1.k.JuA_Kla'!O17+'2.k.JuA_ChluA'!O17+'2.k.JuA_Chrá'!O17+'3.k.DouB_JuA'!N17+'3.k.JuA_JuB'!O17+'4.k.ChluA_JuA'!N17+'4.k.Kla_JuA'!N17+'5.k.Chrá_JuA'!N17+'5.k.JuA_DouB'!O17</f>
        <v>2951</v>
      </c>
      <c r="N7" s="25">
        <f t="shared" si="0"/>
        <v>27</v>
      </c>
    </row>
    <row r="8" spans="2:14" ht="23.25" customHeight="1">
      <c r="B8" s="9" t="s">
        <v>8</v>
      </c>
      <c r="C8" s="109" t="s">
        <v>23</v>
      </c>
      <c r="D8" s="11">
        <v>10</v>
      </c>
      <c r="E8" s="15">
        <v>5</v>
      </c>
      <c r="F8" s="27">
        <v>1</v>
      </c>
      <c r="G8" s="17">
        <v>4</v>
      </c>
      <c r="H8" s="21">
        <v>44</v>
      </c>
      <c r="I8" s="28">
        <v>36</v>
      </c>
      <c r="J8" s="23">
        <f>'1.k.Chrá_Kla'!P17+'1.k.DouB_Chrá'!Q17+'2.k.JuA_Chrá'!Q17+'2.k.JuB_Chrá'!Q17+'3.k.ChluA_Chrá'!Q17+'3.k.Kla_Chrá'!Q17+'4.k.Chrá_JuB'!P17+'4.k.Chrá_DouB'!P17+'5.k.Chrá_JuA'!P17+'5.k.Chrá_ChluA'!P17</f>
        <v>106</v>
      </c>
      <c r="K8" s="28">
        <f>'1.k.Chrá_Kla'!Q17+'1.k.DouB_Chrá'!P17+'2.k.JuA_Chrá'!P17+'2.k.JuB_Chrá'!P17+'3.k.ChluA_Chrá'!P17+'3.k.Kla_Chrá'!P17+'4.k.Chrá_JuB'!Q17+'4.k.Chrá_DouB'!Q17+'5.k.Chrá_JuA'!Q17+'5.k.Chrá_ChluA'!Q17</f>
        <v>84</v>
      </c>
      <c r="L8" s="23">
        <f>'1.k.Chrá_Kla'!N17+'1.k.DouB_Chrá'!O17+'2.k.JuA_Chrá'!O17+'2.k.JuB_Chrá'!O17+'3.k.ChluA_Chrá'!O17+'3.k.Kla_Chrá'!O17+'4.k.Chrá_JuB'!N17+'4.k.Chrá_DouB'!N17+'5.k.Chrá_JuA'!N17+'5.k.Chrá_ChluA'!N17</f>
        <v>3464</v>
      </c>
      <c r="M8" s="29">
        <f>'1.k.Chrá_Kla'!O17+'1.k.DouB_Chrá'!N17+'2.k.JuA_Chrá'!N17+'2.k.JuB_Chrá'!N17+'3.k.ChluA_Chrá'!N17+'3.k.Kla_Chrá'!N17+'4.k.Chrá_JuB'!O17+'4.k.Chrá_DouB'!O17+'5.k.Chrá_JuA'!O17+'5.k.Chrá_ChluA'!O17</f>
        <v>3238</v>
      </c>
      <c r="N8" s="25">
        <f t="shared" si="0"/>
        <v>21</v>
      </c>
    </row>
    <row r="9" spans="2:14" ht="23.25" customHeight="1">
      <c r="B9" s="9" t="s">
        <v>9</v>
      </c>
      <c r="C9" s="109" t="s">
        <v>25</v>
      </c>
      <c r="D9" s="11">
        <v>10</v>
      </c>
      <c r="E9" s="15">
        <v>4</v>
      </c>
      <c r="F9" s="27">
        <v>0</v>
      </c>
      <c r="G9" s="17">
        <v>6</v>
      </c>
      <c r="H9" s="32">
        <v>36</v>
      </c>
      <c r="I9" s="33">
        <v>44</v>
      </c>
      <c r="J9" s="34">
        <f>'1.k.DouB_ChluA'!P17+'1.k.DouB_Chrá'!P17+'2.k.DouB_JuB'!P17+'2.k.DouB_Kla'!P17+'3.k.DouB_JuA'!P17+'3.k.ChluA_DouB'!Q17+'4.k.Kla_DouB'!Q17+'4.k.Chrá_DouB'!Q17+'5.k.JuB_DouB'!Q17+'5.k.JuA_DouB'!Q17</f>
        <v>87</v>
      </c>
      <c r="K9" s="33">
        <f>'1.k.DouB_ChluA'!Q17+'1.k.DouB_Chrá'!Q17+'2.k.DouB_JuB'!Q17+'2.k.DouB_Kla'!Q17+'3.k.DouB_JuA'!Q17+'3.k.ChluA_DouB'!P17+'4.k.Kla_DouB'!P17+'4.k.Chrá_DouB'!P17+'5.k.JuB_DouB'!P17+'5.k.JuA_DouB'!P17</f>
        <v>99</v>
      </c>
      <c r="L9" s="34">
        <f>'1.k.DouB_ChluA'!N17+'1.k.DouB_Chrá'!N17+'2.k.DouB_JuB'!N17+'2.k.DouB_Kla'!N17+'3.k.DouB_JuA'!N17+'3.k.ChluA_DouB'!O17+'4.k.Kla_DouB'!O17+'4.k.Chrá_DouB'!O17+'5.k.JuB_DouB'!O17+'5.k.JuA_DouB'!O17</f>
        <v>3267</v>
      </c>
      <c r="M9" s="35">
        <f>'1.k.DouB_ChluA'!O17+'1.k.DouB_Chrá'!O17+'2.k.DouB_JuB'!O17+'2.k.DouB_Kla'!O17+'3.k.DouB_JuA'!O17+'3.k.ChluA_DouB'!N17+'4.k.Kla_DouB'!N17+'4.k.Chrá_DouB'!N17+'5.k.JuB_DouB'!N17+'5.k.JuA_DouB'!N17</f>
        <v>3458</v>
      </c>
      <c r="N9" s="25">
        <f t="shared" si="0"/>
        <v>18</v>
      </c>
    </row>
    <row r="10" spans="2:14" ht="23.25" customHeight="1">
      <c r="B10" s="9" t="s">
        <v>24</v>
      </c>
      <c r="C10" s="109" t="s">
        <v>26</v>
      </c>
      <c r="D10" s="11">
        <v>10</v>
      </c>
      <c r="E10" s="15">
        <v>2</v>
      </c>
      <c r="F10" s="27">
        <v>2</v>
      </c>
      <c r="G10" s="17">
        <v>6</v>
      </c>
      <c r="H10" s="21">
        <v>30</v>
      </c>
      <c r="I10" s="28">
        <v>50</v>
      </c>
      <c r="J10" s="23">
        <f>'1.k.JuB_JuA'!P17+'1.k.JuB_ChluA'!P17+'2.k.DouB_JuB'!Q17+'2.k.JuB_Chrá'!P17+'3.k.Kla_JuB'!Q17+'3.k.JuA_JuB'!Q17+'4.k.ChluA_JuB'!Q17+'4.k.Chrá_JuB'!Q17+'5.k.JuB_DouB'!P17+'5.k.JuB_Kla'!P17</f>
        <v>66</v>
      </c>
      <c r="K10" s="28">
        <f>'1.k.JuB_JuA'!Q17+'1.k.JuB_ChluA'!Q17+'2.k.DouB_JuB'!P17+'2.k.JuB_Chrá'!Q17+'3.k.Kla_JuB'!P17+'3.k.JuA_JuB'!P17+'4.k.ChluA_JuB'!P17+'4.k.Chrá_JuB'!P17+'5.k.JuB_DouB'!Q17+'5.k.JuB_Kla'!Q17</f>
        <v>113</v>
      </c>
      <c r="L10" s="23">
        <f>'1.k.JuB_JuA'!N17+'1.k.JuB_ChluA'!N17+'2.k.DouB_JuB'!O17+'2.k.JuB_Chrá'!N17+'3.k.Kla_JuB'!O17+'3.k.JuA_JuB'!O17+'4.k.ChluA_JuB'!O17+'4.k.Chrá_JuB'!O17+'5.k.JuB_DouB'!N17+'5.k.JuB_Kla'!N17</f>
        <v>3022</v>
      </c>
      <c r="M10" s="29">
        <f>'1.k.JuB_JuA'!O17+'1.k.JuB_ChluA'!O17+'2.k.DouB_JuB'!N17+'2.k.JuB_Chrá'!O17+'3.k.Kla_JuB'!N17+'3.k.JuA_JuB'!N17+'4.k.ChluA_JuB'!N17+'4.k.Chrá_JuB'!N17+'5.k.JuB_DouB'!O17+'5.k.JuB_Kla'!O17</f>
        <v>3275</v>
      </c>
      <c r="N10" s="25">
        <f t="shared" si="0"/>
        <v>16</v>
      </c>
    </row>
    <row r="11" spans="2:14" ht="23.25" customHeight="1" thickBot="1">
      <c r="B11" s="36" t="s">
        <v>22</v>
      </c>
      <c r="C11" s="110" t="s">
        <v>17</v>
      </c>
      <c r="D11" s="111">
        <v>10</v>
      </c>
      <c r="E11" s="18">
        <v>0</v>
      </c>
      <c r="F11" s="19">
        <v>0</v>
      </c>
      <c r="G11" s="20">
        <v>10</v>
      </c>
      <c r="H11" s="112">
        <v>10</v>
      </c>
      <c r="I11" s="113">
        <v>70</v>
      </c>
      <c r="J11" s="114">
        <f>'1.k.Chrá_Kla'!Q17+'1.k.JuA_Kla'!Q17+'2.k.DouB_Kla'!Q17+'2.k.ChluA_Kla'!Q17+'3.k.Kla_Chrá'!P17+'3.k.Kla_JuB'!P17+'4.k.Kla_DouB'!P17+'4.k.Kla_JuA'!P17+'5.k._Kla_ChluA'!P17+'5.k.JuB_Kla'!Q17</f>
        <v>36</v>
      </c>
      <c r="K11" s="113">
        <f>'1.k.Chrá_Kla'!P17+'1.k.JuA_Kla'!P17+'2.k.DouB_Kla'!P17+'2.k.ChluA_Kla'!P17+'3.k.Kla_Chrá'!Q17+'3.k.Kla_JuB'!Q17+'4.k.Kla_DouB'!Q17+'4.k.Kla_JuA'!Q17+'5.k._Kla_ChluA'!Q17+'5.k.JuB_Kla'!P17</f>
        <v>144</v>
      </c>
      <c r="L11" s="114">
        <f>'1.k.Chrá_Kla'!O17+'1.k.JuA_Kla'!O17+'2.k.DouB_Kla'!O17+'2.k.ChluA_Kla'!O17+'3.k.Kla_Chrá'!N17+'3.k.Kla_JuB'!N17+'4.k.Kla_DouB'!N17+'4.k.Kla_JuA'!N17+'5.k._Kla_ChluA'!N17+'5.k.JuB_Kla'!O17</f>
        <v>2706</v>
      </c>
      <c r="M11" s="115">
        <f>'1.k.Chrá_Kla'!N17+'1.k.JuA_Kla'!N17+'2.k.DouB_Kla'!N17+'2.k.ChluA_Kla'!N17+'3.k.Kla_Chrá'!O17+'3.k.Kla_JuB'!O17+'4.k.Kla_DouB'!O17+'4.k.Kla_JuA'!O17+'5.k._Kla_ChluA'!O17+'5.k.JuB_Kla'!N17</f>
        <v>3606</v>
      </c>
      <c r="N11" s="26">
        <f t="shared" si="0"/>
        <v>10</v>
      </c>
    </row>
    <row r="12" spans="2:14" ht="13.5" customHeight="1">
      <c r="B12" s="49"/>
      <c r="C12" s="2"/>
      <c r="D12" s="50"/>
      <c r="E12" s="49"/>
      <c r="F12" s="49"/>
      <c r="G12" s="49"/>
      <c r="H12" s="51"/>
      <c r="I12" s="51"/>
      <c r="J12" s="51"/>
      <c r="K12" s="51"/>
      <c r="L12" s="51"/>
      <c r="M12" s="51"/>
      <c r="N12" s="127"/>
    </row>
    <row r="13" spans="2:14" ht="18" customHeight="1">
      <c r="B13" s="130" t="s">
        <v>299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2:14" ht="13.5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23.25" customHeight="1" thickBot="1">
      <c r="B15" s="4"/>
      <c r="C15" s="5" t="s">
        <v>2</v>
      </c>
      <c r="D15" s="10" t="s">
        <v>16</v>
      </c>
      <c r="E15" s="13" t="s">
        <v>3</v>
      </c>
      <c r="F15" s="13" t="s">
        <v>4</v>
      </c>
      <c r="G15" s="14" t="s">
        <v>5</v>
      </c>
      <c r="H15" s="6" t="s">
        <v>10</v>
      </c>
      <c r="I15" s="7" t="s">
        <v>11</v>
      </c>
      <c r="J15" s="7" t="s">
        <v>12</v>
      </c>
      <c r="K15" s="7" t="s">
        <v>13</v>
      </c>
      <c r="L15" s="7" t="s">
        <v>14</v>
      </c>
      <c r="M15" s="8" t="s">
        <v>15</v>
      </c>
      <c r="N15" s="3" t="s">
        <v>6</v>
      </c>
    </row>
    <row r="16" spans="2:14" ht="23.25" customHeight="1">
      <c r="B16" s="9" t="s">
        <v>0</v>
      </c>
      <c r="C16" s="109" t="s">
        <v>34</v>
      </c>
      <c r="D16" s="11">
        <v>8</v>
      </c>
      <c r="E16" s="15">
        <v>6</v>
      </c>
      <c r="F16" s="16">
        <v>2</v>
      </c>
      <c r="G16" s="17">
        <v>0</v>
      </c>
      <c r="H16" s="32">
        <v>46</v>
      </c>
      <c r="I16" s="116">
        <v>18</v>
      </c>
      <c r="J16" s="34">
        <f>'1.k.DouB_ChluA'!Q27+'1.k.JuB_ChluA'!Q27+'2.k.JuA_ChluA'!Q27+'2.k.ChluA_Kla'!P27+'3.k.ChluA_DouB'!P27+'3.k.ChluA_Chrá'!P27+'4.k.ChluA_JuA'!P27+'4.k.ChluA_JuB'!P27</f>
        <v>0</v>
      </c>
      <c r="K16" s="116">
        <f>'1.k.DouB_ChluA'!P27+'1.k.JuB_ChluA'!P27+'2.k.JuA_ChluA'!P27+'2.k.ChluA_Kla'!Q27+'3.k.ChluA_DouB'!Q27+'3.k.ChluA_Chrá'!Q27+'4.k.ChluA_JuA'!Q27+'4.k.ChluA_JuB'!Q27</f>
        <v>0</v>
      </c>
      <c r="L16" s="34">
        <f>'1.k.DouB_ChluA'!O27+'1.k.JuB_ChluA'!O27+'2.k.JuA_ChluA'!O27+'2.k.ChluA_Kla'!N27+'3.k.ChluA_DouB'!N27+'3.k.ChluA_Chrá'!N27+'4.k.ChluA_JuA'!N27+'4.k.ChluA_JuB'!N27</f>
        <v>0</v>
      </c>
      <c r="M16" s="117">
        <f>'1.k.DouB_ChluA'!N27+'1.k.JuB_ChluA'!N27+'2.k.JuA_ChluA'!N27+'2.k.ChluA_Kla'!O27+'3.k.ChluA_DouB'!O27+'3.k.ChluA_Chrá'!O27+'4.k.ChluA_JuA'!O27+'4.k.ChluA_JuB'!O27</f>
        <v>0</v>
      </c>
      <c r="N16" s="25">
        <f aca="true" t="shared" si="1" ref="N16:N21">E16*3+F16*2+G16*1</f>
        <v>22</v>
      </c>
    </row>
    <row r="17" spans="2:14" ht="23.25" customHeight="1">
      <c r="B17" s="9" t="s">
        <v>7</v>
      </c>
      <c r="C17" s="109" t="s">
        <v>1</v>
      </c>
      <c r="D17" s="11">
        <v>8</v>
      </c>
      <c r="E17" s="15">
        <v>6</v>
      </c>
      <c r="F17" s="27">
        <v>1</v>
      </c>
      <c r="G17" s="17">
        <v>1</v>
      </c>
      <c r="H17" s="21">
        <v>47</v>
      </c>
      <c r="I17" s="28">
        <v>17</v>
      </c>
      <c r="J17" s="23">
        <f>'1.k.JuB_JuA'!Q27+'1.k.JuA_Kla'!P27+'2.k.JuA_ChluA'!P27+'2.k.JuA_Chrá'!P27+'3.k.DouB_JuA'!Q27+'3.k.JuA_JuB'!P27+'4.k.Kla_JuA'!Q27+'4.k.ChluA_JuA'!Q27</f>
        <v>0</v>
      </c>
      <c r="K17" s="28">
        <f>'1.k.JuB_JuA'!P27+'1.k.JuA_Kla'!Q27+'2.k.JuA_ChluA'!Q27+'2.k.JuA_Chrá'!Q27+'3.k.DouB_JuA'!P27+'3.k.JuA_JuB'!Q27+'4.k.Kla_JuA'!P27+'4.k.ChluA_JuA'!P27</f>
        <v>0</v>
      </c>
      <c r="L17" s="23">
        <f>'1.k.JuB_JuA'!O27+'1.k.JuA_Kla'!N27+'2.k.JuA_ChluA'!N27+'2.k.JuA_Chrá'!N27+'3.k.DouB_JuA'!O27+'3.k.JuA_JuB'!N27+'4.k.Kla_JuA'!O27+'4.k.ChluA_JuA'!O27</f>
        <v>0</v>
      </c>
      <c r="M17" s="29">
        <f>'1.k.JuB_JuA'!N27+'1.k.JuA_Kla'!O27+'2.k.JuA_ChluA'!O27+'2.k.JuA_Chrá'!O27+'3.k.DouB_JuA'!N27+'3.k.JuA_JuB'!O27+'4.k.ChluA_JuA'!N27+'4.k.Kla_JuA'!N27</f>
        <v>0</v>
      </c>
      <c r="N17" s="25">
        <f t="shared" si="1"/>
        <v>21</v>
      </c>
    </row>
    <row r="18" spans="2:14" ht="23.25" customHeight="1">
      <c r="B18" s="9" t="s">
        <v>8</v>
      </c>
      <c r="C18" s="109" t="s">
        <v>23</v>
      </c>
      <c r="D18" s="11">
        <v>8</v>
      </c>
      <c r="E18" s="15">
        <v>5</v>
      </c>
      <c r="F18" s="27">
        <v>1</v>
      </c>
      <c r="G18" s="17">
        <v>2</v>
      </c>
      <c r="H18" s="21">
        <v>40</v>
      </c>
      <c r="I18" s="28">
        <v>24</v>
      </c>
      <c r="J18" s="23">
        <f>'1.k.Chrá_Kla'!P27+'1.k.DouB_Chrá'!Q27+'2.k.JuA_Chrá'!Q27+'2.k.JuB_Chrá'!Q27+'3.k.ChluA_Chrá'!Q27+'3.k.Kla_Chrá'!Q27+'4.k.Chrá_JuB'!P27+'4.k.Chrá_DouB'!P27</f>
        <v>0</v>
      </c>
      <c r="K18" s="28">
        <f>'1.k.Chrá_Kla'!Q27+'1.k.DouB_Chrá'!P27+'2.k.JuA_Chrá'!P27+'2.k.JuB_Chrá'!P27+'3.k.ChluA_Chrá'!P27+'3.k.Kla_Chrá'!P27+'4.k.Chrá_JuB'!Q27+'4.k.Chrá_DouB'!Q27</f>
        <v>0</v>
      </c>
      <c r="L18" s="23">
        <f>'1.k.Chrá_Kla'!N27+'1.k.DouB_Chrá'!O27+'2.k.JuA_Chrá'!O27+'2.k.JuB_Chrá'!O27+'3.k.ChluA_Chrá'!O27+'3.k.Kla_Chrá'!O27+'4.k.Chrá_JuB'!N27+'4.k.Chrá_DouB'!N27</f>
        <v>0</v>
      </c>
      <c r="M18" s="29">
        <f>'1.k.Chrá_Kla'!O27+'1.k.DouB_Chrá'!N27+'2.k.JuA_Chrá'!N27+'2.k.JuB_Chrá'!N27+'3.k.ChluA_Chrá'!N27+'3.k.Kla_Chrá'!N27+'4.k.Chrá_JuB'!O27+'4.k.Chrá_DouB'!O27</f>
        <v>0</v>
      </c>
      <c r="N18" s="25">
        <f t="shared" si="1"/>
        <v>19</v>
      </c>
    </row>
    <row r="19" spans="2:14" ht="23.25" customHeight="1">
      <c r="B19" s="9" t="s">
        <v>9</v>
      </c>
      <c r="C19" s="109" t="s">
        <v>25</v>
      </c>
      <c r="D19" s="11">
        <v>8</v>
      </c>
      <c r="E19" s="15">
        <v>3</v>
      </c>
      <c r="F19" s="27">
        <v>0</v>
      </c>
      <c r="G19" s="17">
        <v>5</v>
      </c>
      <c r="H19" s="32">
        <v>30</v>
      </c>
      <c r="I19" s="33">
        <v>34</v>
      </c>
      <c r="J19" s="34">
        <f>'1.k.DouB_ChluA'!P27+'1.k.DouB_Chrá'!P27+'2.k.DouB_JuB'!P27+'2.k.DouB_Kla'!P27+'3.k.DouB_JuA'!P27+'3.k.ChluA_DouB'!Q27+'4.k.Kla_DouB'!Q27+'4.k.Chrá_DouB'!Q27</f>
        <v>0</v>
      </c>
      <c r="K19" s="33">
        <f>'1.k.DouB_ChluA'!Q27+'1.k.DouB_Chrá'!Q27+'2.k.DouB_JuB'!Q27+'2.k.DouB_Kla'!Q27+'3.k.DouB_JuA'!Q27+'3.k.ChluA_DouB'!P27+'4.k.Kla_DouB'!P27+'4.k.Chrá_DouB'!P27</f>
        <v>0</v>
      </c>
      <c r="L19" s="34">
        <f>'1.k.DouB_ChluA'!N27+'1.k.DouB_Chrá'!N27+'2.k.DouB_JuB'!N27+'2.k.DouB_Kla'!N27+'3.k.DouB_JuA'!N27+'3.k.ChluA_DouB'!O27+'4.k.Kla_DouB'!O27+'4.k.Chrá_DouB'!O27</f>
        <v>0</v>
      </c>
      <c r="M19" s="35">
        <f>'1.k.DouB_ChluA'!O27+'1.k.DouB_Chrá'!O27+'2.k.DouB_JuB'!O27+'2.k.DouB_Kla'!O27+'3.k.DouB_JuA'!O27+'3.k.ChluA_DouB'!N27+'4.k.Kla_DouB'!N27+'4.k.Chrá_DouB'!N27</f>
        <v>0</v>
      </c>
      <c r="N19" s="25">
        <f t="shared" si="1"/>
        <v>14</v>
      </c>
    </row>
    <row r="20" spans="2:14" ht="23.25" customHeight="1">
      <c r="B20" s="9" t="s">
        <v>24</v>
      </c>
      <c r="C20" s="109" t="s">
        <v>26</v>
      </c>
      <c r="D20" s="11">
        <v>8</v>
      </c>
      <c r="E20" s="15">
        <v>1</v>
      </c>
      <c r="F20" s="27">
        <v>2</v>
      </c>
      <c r="G20" s="17">
        <v>5</v>
      </c>
      <c r="H20" s="21">
        <v>21</v>
      </c>
      <c r="I20" s="28">
        <v>43</v>
      </c>
      <c r="J20" s="23">
        <f>'1.k.JuB_JuA'!P27+'1.k.JuB_ChluA'!P27+'2.k.DouB_JuB'!Q27+'2.k.JuB_Chrá'!P27+'3.k.Kla_JuB'!Q27+'3.k.JuA_JuB'!Q27+'4.k.ChluA_JuB'!Q27+'4.k.Chrá_JuB'!Q27</f>
        <v>0</v>
      </c>
      <c r="K20" s="28">
        <f>'1.k.JuB_JuA'!Q27+'1.k.JuB_ChluA'!Q27+'2.k.DouB_JuB'!P27+'2.k.JuB_Chrá'!Q27+'3.k.Kla_JuB'!P27+'3.k.JuA_JuB'!P27+'4.k.ChluA_JuB'!P27+'4.k.Chrá_JuB'!P27</f>
        <v>0</v>
      </c>
      <c r="L20" s="23">
        <f>'1.k.JuB_JuA'!N27+'1.k.JuB_ChluA'!N27+'2.k.DouB_JuB'!O27+'2.k.JuB_Chrá'!N27+'3.k.Kla_JuB'!O27+'3.k.JuA_JuB'!O27+'4.k.ChluA_JuB'!O27+'4.k.Chrá_JuB'!O27</f>
        <v>0</v>
      </c>
      <c r="M20" s="29">
        <f>'1.k.JuB_JuA'!O27+'1.k.JuB_ChluA'!O27+'2.k.DouB_JuB'!N27+'2.k.JuB_Chrá'!O27+'3.k.Kla_JuB'!N27+'3.k.JuA_JuB'!N27+'4.k.ChluA_JuB'!N27+'4.k.Chrá_JuB'!N27</f>
        <v>0</v>
      </c>
      <c r="N20" s="25">
        <f t="shared" si="1"/>
        <v>12</v>
      </c>
    </row>
    <row r="21" spans="2:14" ht="23.25" customHeight="1" thickBot="1">
      <c r="B21" s="36" t="s">
        <v>22</v>
      </c>
      <c r="C21" s="110" t="s">
        <v>17</v>
      </c>
      <c r="D21" s="111">
        <v>8</v>
      </c>
      <c r="E21" s="18">
        <v>0</v>
      </c>
      <c r="F21" s="19">
        <v>0</v>
      </c>
      <c r="G21" s="20">
        <v>8</v>
      </c>
      <c r="H21" s="112">
        <v>8</v>
      </c>
      <c r="I21" s="113">
        <v>56</v>
      </c>
      <c r="J21" s="114">
        <f>'1.k.Chrá_Kla'!Q27+'1.k.JuA_Kla'!Q27+'2.k.DouB_Kla'!Q27+'2.k.ChluA_Kla'!Q27+'3.k.Kla_Chrá'!P27+'3.k.Kla_JuB'!P27+'4.k.Kla_DouB'!P27+'4.k.Kla_JuA'!P27</f>
        <v>0</v>
      </c>
      <c r="K21" s="113">
        <f>'1.k.Chrá_Kla'!P27+'1.k.JuA_Kla'!P27+'2.k.DouB_Kla'!P27+'2.k.ChluA_Kla'!P27+'3.k.Kla_Chrá'!Q27+'3.k.Kla_JuB'!Q27+'4.k.Kla_DouB'!Q27+'4.k.Kla_JuA'!Q27</f>
        <v>0</v>
      </c>
      <c r="L21" s="114">
        <f>'1.k.Chrá_Kla'!O27+'1.k.JuA_Kla'!O27+'2.k.DouB_Kla'!O27+'2.k.ChluA_Kla'!O27+'3.k.Kla_Chrá'!N27+'3.k.Kla_JuB'!N27+'4.k.Kla_DouB'!N27+'4.k.Kla_JuA'!N27</f>
        <v>0</v>
      </c>
      <c r="M21" s="115">
        <f>'1.k.Chrá_Kla'!N27+'1.k.JuA_Kla'!N27+'2.k.DouB_Kla'!N27+'2.k.ChluA_Kla'!N27+'3.k.Kla_Chrá'!O27+'3.k.Kla_JuB'!O27+'4.k.Kla_DouB'!O27+'4.k.Kla_JuA'!O27</f>
        <v>0</v>
      </c>
      <c r="N21" s="26">
        <f t="shared" si="1"/>
        <v>8</v>
      </c>
    </row>
    <row r="22" spans="2:14" ht="13.5" customHeight="1">
      <c r="B22" s="49"/>
      <c r="C22" s="2"/>
      <c r="D22" s="50"/>
      <c r="E22" s="49"/>
      <c r="F22" s="49"/>
      <c r="G22" s="49"/>
      <c r="H22" s="51"/>
      <c r="I22" s="51"/>
      <c r="J22" s="51"/>
      <c r="K22" s="51"/>
      <c r="L22" s="51"/>
      <c r="M22" s="51"/>
      <c r="N22" s="127"/>
    </row>
    <row r="23" spans="2:14" ht="18" customHeight="1">
      <c r="B23" s="130" t="s">
        <v>220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2:14" ht="13.5" customHeight="1" thickBo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22.5" customHeight="1" thickBot="1">
      <c r="B25" s="4"/>
      <c r="C25" s="5" t="s">
        <v>2</v>
      </c>
      <c r="D25" s="10" t="s">
        <v>16</v>
      </c>
      <c r="E25" s="13" t="s">
        <v>3</v>
      </c>
      <c r="F25" s="13" t="s">
        <v>4</v>
      </c>
      <c r="G25" s="14" t="s">
        <v>5</v>
      </c>
      <c r="H25" s="6" t="s">
        <v>10</v>
      </c>
      <c r="I25" s="7" t="s">
        <v>11</v>
      </c>
      <c r="J25" s="7" t="s">
        <v>12</v>
      </c>
      <c r="K25" s="7" t="s">
        <v>13</v>
      </c>
      <c r="L25" s="7" t="s">
        <v>14</v>
      </c>
      <c r="M25" s="8" t="s">
        <v>15</v>
      </c>
      <c r="N25" s="3" t="s">
        <v>6</v>
      </c>
    </row>
    <row r="26" spans="2:14" ht="22.5" customHeight="1">
      <c r="B26" s="9" t="s">
        <v>0</v>
      </c>
      <c r="C26" s="109" t="s">
        <v>34</v>
      </c>
      <c r="D26" s="31">
        <v>6</v>
      </c>
      <c r="E26" s="15">
        <v>6</v>
      </c>
      <c r="F26" s="16">
        <v>0</v>
      </c>
      <c r="G26" s="17">
        <v>0</v>
      </c>
      <c r="H26" s="32">
        <v>38</v>
      </c>
      <c r="I26" s="116">
        <v>10</v>
      </c>
      <c r="J26" s="34">
        <v>80</v>
      </c>
      <c r="K26" s="116">
        <v>27</v>
      </c>
      <c r="L26" s="34">
        <v>2104</v>
      </c>
      <c r="M26" s="117">
        <v>1692</v>
      </c>
      <c r="N26" s="25">
        <f aca="true" t="shared" si="2" ref="N26:N31">E26*3+F26*2+G26*1</f>
        <v>18</v>
      </c>
    </row>
    <row r="27" spans="2:14" ht="22.5" customHeight="1">
      <c r="B27" s="9" t="s">
        <v>7</v>
      </c>
      <c r="C27" s="109" t="s">
        <v>1</v>
      </c>
      <c r="D27" s="11">
        <v>6</v>
      </c>
      <c r="E27" s="15">
        <v>5</v>
      </c>
      <c r="F27" s="27">
        <v>0</v>
      </c>
      <c r="G27" s="17">
        <v>1</v>
      </c>
      <c r="H27" s="21">
        <v>35</v>
      </c>
      <c r="I27" s="28">
        <v>13</v>
      </c>
      <c r="J27" s="23">
        <v>74</v>
      </c>
      <c r="K27" s="28">
        <v>36</v>
      </c>
      <c r="L27" s="23">
        <v>2158</v>
      </c>
      <c r="M27" s="29">
        <v>1783</v>
      </c>
      <c r="N27" s="25">
        <f t="shared" si="2"/>
        <v>16</v>
      </c>
    </row>
    <row r="28" spans="2:14" ht="22.5" customHeight="1">
      <c r="B28" s="9" t="s">
        <v>8</v>
      </c>
      <c r="C28" s="109" t="s">
        <v>23</v>
      </c>
      <c r="D28" s="11">
        <v>6</v>
      </c>
      <c r="E28" s="15">
        <v>3</v>
      </c>
      <c r="F28" s="27">
        <v>1</v>
      </c>
      <c r="G28" s="17">
        <v>2</v>
      </c>
      <c r="H28" s="21">
        <v>30</v>
      </c>
      <c r="I28" s="28">
        <v>18</v>
      </c>
      <c r="J28" s="23">
        <v>69</v>
      </c>
      <c r="K28" s="28">
        <v>44</v>
      </c>
      <c r="L28" s="23">
        <v>2086</v>
      </c>
      <c r="M28" s="29">
        <v>1912</v>
      </c>
      <c r="N28" s="25">
        <f t="shared" si="2"/>
        <v>13</v>
      </c>
    </row>
    <row r="29" spans="2:14" ht="22.5" customHeight="1">
      <c r="B29" s="9" t="s">
        <v>9</v>
      </c>
      <c r="C29" s="109" t="s">
        <v>25</v>
      </c>
      <c r="D29" s="31">
        <v>6</v>
      </c>
      <c r="E29" s="15">
        <v>2</v>
      </c>
      <c r="F29" s="27">
        <v>0</v>
      </c>
      <c r="G29" s="17">
        <v>4</v>
      </c>
      <c r="H29" s="32">
        <v>22</v>
      </c>
      <c r="I29" s="33">
        <v>26</v>
      </c>
      <c r="J29" s="34">
        <v>51</v>
      </c>
      <c r="K29" s="33">
        <v>59</v>
      </c>
      <c r="L29" s="34">
        <v>1951</v>
      </c>
      <c r="M29" s="35">
        <v>2098</v>
      </c>
      <c r="N29" s="25">
        <f t="shared" si="2"/>
        <v>10</v>
      </c>
    </row>
    <row r="30" spans="2:14" ht="22.5" customHeight="1">
      <c r="B30" s="9" t="s">
        <v>24</v>
      </c>
      <c r="C30" s="109" t="s">
        <v>26</v>
      </c>
      <c r="D30" s="11">
        <v>6</v>
      </c>
      <c r="E30" s="15">
        <v>1</v>
      </c>
      <c r="F30" s="27">
        <v>1</v>
      </c>
      <c r="G30" s="17">
        <v>4</v>
      </c>
      <c r="H30" s="21">
        <v>14</v>
      </c>
      <c r="I30" s="28">
        <v>34</v>
      </c>
      <c r="J30" s="23">
        <v>33</v>
      </c>
      <c r="K30" s="28">
        <v>74</v>
      </c>
      <c r="L30" s="23">
        <v>1786</v>
      </c>
      <c r="M30" s="29">
        <v>2013</v>
      </c>
      <c r="N30" s="25">
        <f t="shared" si="2"/>
        <v>9</v>
      </c>
    </row>
    <row r="31" spans="2:14" ht="22.5" customHeight="1" thickBot="1">
      <c r="B31" s="36" t="s">
        <v>22</v>
      </c>
      <c r="C31" s="110" t="s">
        <v>17</v>
      </c>
      <c r="D31" s="111">
        <v>6</v>
      </c>
      <c r="E31" s="18">
        <v>0</v>
      </c>
      <c r="F31" s="19">
        <v>0</v>
      </c>
      <c r="G31" s="20">
        <v>6</v>
      </c>
      <c r="H31" s="112">
        <v>5</v>
      </c>
      <c r="I31" s="113">
        <v>43</v>
      </c>
      <c r="J31" s="114">
        <v>22</v>
      </c>
      <c r="K31" s="113">
        <v>89</v>
      </c>
      <c r="L31" s="114">
        <v>1664</v>
      </c>
      <c r="M31" s="115">
        <v>2251</v>
      </c>
      <c r="N31" s="26">
        <f t="shared" si="2"/>
        <v>6</v>
      </c>
    </row>
    <row r="32" spans="2:14" ht="13.5" customHeight="1">
      <c r="B32" s="49"/>
      <c r="C32" s="2"/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</row>
    <row r="33" spans="2:14" ht="18" customHeight="1">
      <c r="B33" s="130" t="s">
        <v>159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14" ht="13.5" customHeight="1" thickBo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23.25" customHeight="1" thickBot="1">
      <c r="B35" s="4"/>
      <c r="C35" s="5" t="s">
        <v>2</v>
      </c>
      <c r="D35" s="10" t="s">
        <v>16</v>
      </c>
      <c r="E35" s="13" t="s">
        <v>3</v>
      </c>
      <c r="F35" s="13" t="s">
        <v>4</v>
      </c>
      <c r="G35" s="14" t="s">
        <v>5</v>
      </c>
      <c r="H35" s="6" t="s">
        <v>10</v>
      </c>
      <c r="I35" s="7" t="s">
        <v>11</v>
      </c>
      <c r="J35" s="7" t="s">
        <v>12</v>
      </c>
      <c r="K35" s="7" t="s">
        <v>13</v>
      </c>
      <c r="L35" s="7" t="s">
        <v>14</v>
      </c>
      <c r="M35" s="8" t="s">
        <v>15</v>
      </c>
      <c r="N35" s="3" t="s">
        <v>6</v>
      </c>
    </row>
    <row r="36" spans="2:14" ht="23.25" customHeight="1">
      <c r="B36" s="9" t="s">
        <v>0</v>
      </c>
      <c r="C36" s="109" t="s">
        <v>34</v>
      </c>
      <c r="D36" s="31">
        <v>4</v>
      </c>
      <c r="E36" s="15">
        <v>4</v>
      </c>
      <c r="F36" s="16">
        <v>0</v>
      </c>
      <c r="G36" s="17">
        <v>0</v>
      </c>
      <c r="H36" s="32">
        <v>26</v>
      </c>
      <c r="I36" s="116">
        <v>6</v>
      </c>
      <c r="J36" s="34">
        <v>55</v>
      </c>
      <c r="K36" s="116">
        <v>15</v>
      </c>
      <c r="L36" s="34">
        <v>1408</v>
      </c>
      <c r="M36" s="117">
        <v>1105</v>
      </c>
      <c r="N36" s="25">
        <f aca="true" t="shared" si="3" ref="N36:N41">E36*3+F36*2+G36*1</f>
        <v>12</v>
      </c>
    </row>
    <row r="37" spans="2:14" ht="23.25" customHeight="1">
      <c r="B37" s="9" t="s">
        <v>7</v>
      </c>
      <c r="C37" s="109" t="s">
        <v>1</v>
      </c>
      <c r="D37" s="11">
        <v>4</v>
      </c>
      <c r="E37" s="15">
        <v>3</v>
      </c>
      <c r="F37" s="27">
        <v>0</v>
      </c>
      <c r="G37" s="17">
        <v>1</v>
      </c>
      <c r="H37" s="21">
        <v>25</v>
      </c>
      <c r="I37" s="28">
        <v>7</v>
      </c>
      <c r="J37" s="23">
        <v>51</v>
      </c>
      <c r="K37" s="28">
        <v>23</v>
      </c>
      <c r="L37" s="23">
        <v>1455</v>
      </c>
      <c r="M37" s="29">
        <v>1155</v>
      </c>
      <c r="N37" s="25">
        <f t="shared" si="3"/>
        <v>10</v>
      </c>
    </row>
    <row r="38" spans="2:14" ht="23.25" customHeight="1">
      <c r="B38" s="9" t="s">
        <v>8</v>
      </c>
      <c r="C38" s="109" t="s">
        <v>23</v>
      </c>
      <c r="D38" s="11">
        <v>4</v>
      </c>
      <c r="E38" s="15">
        <v>2</v>
      </c>
      <c r="F38" s="27">
        <v>1</v>
      </c>
      <c r="G38" s="17">
        <v>1</v>
      </c>
      <c r="H38" s="21">
        <v>20</v>
      </c>
      <c r="I38" s="28">
        <v>12</v>
      </c>
      <c r="J38" s="23">
        <v>47</v>
      </c>
      <c r="K38" s="28">
        <v>29</v>
      </c>
      <c r="L38" s="23">
        <v>1413</v>
      </c>
      <c r="M38" s="29">
        <v>1324</v>
      </c>
      <c r="N38" s="25">
        <f t="shared" si="3"/>
        <v>9</v>
      </c>
    </row>
    <row r="39" spans="2:14" ht="23.25" customHeight="1">
      <c r="B39" s="9" t="s">
        <v>9</v>
      </c>
      <c r="C39" s="109" t="s">
        <v>25</v>
      </c>
      <c r="D39" s="31">
        <v>4</v>
      </c>
      <c r="E39" s="15">
        <v>2</v>
      </c>
      <c r="F39" s="27">
        <v>0</v>
      </c>
      <c r="G39" s="17">
        <v>2</v>
      </c>
      <c r="H39" s="32">
        <v>18</v>
      </c>
      <c r="I39" s="33">
        <v>14</v>
      </c>
      <c r="J39" s="34">
        <v>39</v>
      </c>
      <c r="K39" s="33">
        <v>35</v>
      </c>
      <c r="L39" s="34">
        <v>1337</v>
      </c>
      <c r="M39" s="35">
        <v>1380</v>
      </c>
      <c r="N39" s="25">
        <f t="shared" si="3"/>
        <v>8</v>
      </c>
    </row>
    <row r="40" spans="2:14" ht="23.25" customHeight="1">
      <c r="B40" s="9" t="s">
        <v>24</v>
      </c>
      <c r="C40" s="109" t="s">
        <v>26</v>
      </c>
      <c r="D40" s="11">
        <v>4</v>
      </c>
      <c r="E40" s="15">
        <v>0</v>
      </c>
      <c r="F40" s="27">
        <v>1</v>
      </c>
      <c r="G40" s="17">
        <v>3</v>
      </c>
      <c r="H40" s="21">
        <v>6</v>
      </c>
      <c r="I40" s="28">
        <v>26</v>
      </c>
      <c r="J40" s="23">
        <v>16</v>
      </c>
      <c r="K40" s="28">
        <v>55</v>
      </c>
      <c r="L40" s="23">
        <v>1152</v>
      </c>
      <c r="M40" s="29">
        <v>1393</v>
      </c>
      <c r="N40" s="25">
        <f t="shared" si="3"/>
        <v>5</v>
      </c>
    </row>
    <row r="41" spans="2:14" s="52" customFormat="1" ht="24" customHeight="1" thickBot="1">
      <c r="B41" s="36" t="s">
        <v>22</v>
      </c>
      <c r="C41" s="110" t="s">
        <v>17</v>
      </c>
      <c r="D41" s="111">
        <v>4</v>
      </c>
      <c r="E41" s="18">
        <v>0</v>
      </c>
      <c r="F41" s="19">
        <v>0</v>
      </c>
      <c r="G41" s="20">
        <v>4</v>
      </c>
      <c r="H41" s="112">
        <v>1</v>
      </c>
      <c r="I41" s="113">
        <v>31</v>
      </c>
      <c r="J41" s="114">
        <v>12</v>
      </c>
      <c r="K41" s="113">
        <v>63</v>
      </c>
      <c r="L41" s="114">
        <v>1137</v>
      </c>
      <c r="M41" s="115">
        <v>1545</v>
      </c>
      <c r="N41" s="26">
        <f t="shared" si="3"/>
        <v>4</v>
      </c>
    </row>
    <row r="42" spans="2:14" s="52" customFormat="1" ht="13.5" customHeight="1">
      <c r="B42" s="49"/>
      <c r="C42" s="2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</row>
    <row r="43" spans="2:14" ht="18" customHeight="1">
      <c r="B43" s="130" t="s">
        <v>33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2:14" ht="13.5" thickBo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23.25" customHeight="1" thickBot="1">
      <c r="B45" s="4"/>
      <c r="C45" s="5" t="s">
        <v>2</v>
      </c>
      <c r="D45" s="10" t="s">
        <v>16</v>
      </c>
      <c r="E45" s="13" t="s">
        <v>3</v>
      </c>
      <c r="F45" s="13" t="s">
        <v>4</v>
      </c>
      <c r="G45" s="14" t="s">
        <v>5</v>
      </c>
      <c r="H45" s="6" t="s">
        <v>10</v>
      </c>
      <c r="I45" s="7" t="s">
        <v>11</v>
      </c>
      <c r="J45" s="7" t="s">
        <v>12</v>
      </c>
      <c r="K45" s="7" t="s">
        <v>13</v>
      </c>
      <c r="L45" s="7" t="s">
        <v>14</v>
      </c>
      <c r="M45" s="8" t="s">
        <v>15</v>
      </c>
      <c r="N45" s="3" t="s">
        <v>6</v>
      </c>
    </row>
    <row r="46" spans="2:14" ht="23.25" customHeight="1">
      <c r="B46" s="9" t="s">
        <v>0</v>
      </c>
      <c r="C46" s="109" t="s">
        <v>1</v>
      </c>
      <c r="D46" s="11">
        <v>2</v>
      </c>
      <c r="E46" s="15">
        <v>2</v>
      </c>
      <c r="F46" s="16">
        <v>0</v>
      </c>
      <c r="G46" s="17">
        <v>0</v>
      </c>
      <c r="H46" s="21">
        <v>16</v>
      </c>
      <c r="I46" s="22">
        <v>0</v>
      </c>
      <c r="J46" s="23">
        <v>32</v>
      </c>
      <c r="K46" s="22">
        <v>5</v>
      </c>
      <c r="L46" s="23">
        <v>763</v>
      </c>
      <c r="M46" s="24">
        <v>523</v>
      </c>
      <c r="N46" s="25">
        <f aca="true" t="shared" si="4" ref="N46:N51">E46*3+F46*2+G46*1</f>
        <v>6</v>
      </c>
    </row>
    <row r="47" spans="2:14" ht="23.25" customHeight="1">
      <c r="B47" s="9" t="s">
        <v>7</v>
      </c>
      <c r="C47" s="109" t="s">
        <v>34</v>
      </c>
      <c r="D47" s="31">
        <v>2</v>
      </c>
      <c r="E47" s="15">
        <v>2</v>
      </c>
      <c r="F47" s="27">
        <v>0</v>
      </c>
      <c r="G47" s="17">
        <v>0</v>
      </c>
      <c r="H47" s="32">
        <v>14</v>
      </c>
      <c r="I47" s="33">
        <v>2</v>
      </c>
      <c r="J47" s="34">
        <v>29</v>
      </c>
      <c r="K47" s="33">
        <v>5</v>
      </c>
      <c r="L47" s="34">
        <v>713</v>
      </c>
      <c r="M47" s="35">
        <v>542</v>
      </c>
      <c r="N47" s="25">
        <f t="shared" si="4"/>
        <v>6</v>
      </c>
    </row>
    <row r="48" spans="2:14" ht="23.25" customHeight="1">
      <c r="B48" s="9" t="s">
        <v>8</v>
      </c>
      <c r="C48" s="109" t="s">
        <v>23</v>
      </c>
      <c r="D48" s="11">
        <v>2</v>
      </c>
      <c r="E48" s="15">
        <v>2</v>
      </c>
      <c r="F48" s="27">
        <v>0</v>
      </c>
      <c r="G48" s="17">
        <v>0</v>
      </c>
      <c r="H48" s="21">
        <v>14</v>
      </c>
      <c r="I48" s="28">
        <v>2</v>
      </c>
      <c r="J48" s="23">
        <v>30</v>
      </c>
      <c r="K48" s="28">
        <v>9</v>
      </c>
      <c r="L48" s="23">
        <v>805</v>
      </c>
      <c r="M48" s="29">
        <v>641</v>
      </c>
      <c r="N48" s="25">
        <f t="shared" si="4"/>
        <v>6</v>
      </c>
    </row>
    <row r="49" spans="2:14" ht="23.25" customHeight="1">
      <c r="B49" s="9" t="s">
        <v>9</v>
      </c>
      <c r="C49" s="109" t="s">
        <v>25</v>
      </c>
      <c r="D49" s="31">
        <v>2</v>
      </c>
      <c r="E49" s="15">
        <v>0</v>
      </c>
      <c r="F49" s="27">
        <v>0</v>
      </c>
      <c r="G49" s="17">
        <v>2</v>
      </c>
      <c r="H49" s="32">
        <v>3</v>
      </c>
      <c r="I49" s="33">
        <v>13</v>
      </c>
      <c r="J49" s="34">
        <v>9</v>
      </c>
      <c r="K49" s="33">
        <v>28</v>
      </c>
      <c r="L49" s="34">
        <v>596</v>
      </c>
      <c r="M49" s="35">
        <v>755</v>
      </c>
      <c r="N49" s="25">
        <f t="shared" si="4"/>
        <v>2</v>
      </c>
    </row>
    <row r="50" spans="2:14" ht="23.25" customHeight="1">
      <c r="B50" s="9" t="s">
        <v>24</v>
      </c>
      <c r="C50" s="109" t="s">
        <v>26</v>
      </c>
      <c r="D50" s="11">
        <v>2</v>
      </c>
      <c r="E50" s="15">
        <v>0</v>
      </c>
      <c r="F50" s="27">
        <v>0</v>
      </c>
      <c r="G50" s="17">
        <v>2</v>
      </c>
      <c r="H50" s="21">
        <v>1</v>
      </c>
      <c r="I50" s="28">
        <v>15</v>
      </c>
      <c r="J50" s="23">
        <v>4</v>
      </c>
      <c r="K50" s="28">
        <v>31</v>
      </c>
      <c r="L50" s="23">
        <v>526</v>
      </c>
      <c r="M50" s="29">
        <v>734</v>
      </c>
      <c r="N50" s="25">
        <f t="shared" si="4"/>
        <v>2</v>
      </c>
    </row>
    <row r="51" spans="2:14" ht="23.25" customHeight="1" thickBot="1">
      <c r="B51" s="36" t="s">
        <v>22</v>
      </c>
      <c r="C51" s="110" t="s">
        <v>17</v>
      </c>
      <c r="D51" s="111">
        <v>2</v>
      </c>
      <c r="E51" s="18">
        <v>0</v>
      </c>
      <c r="F51" s="19">
        <v>0</v>
      </c>
      <c r="G51" s="20">
        <v>2</v>
      </c>
      <c r="H51" s="112">
        <v>0</v>
      </c>
      <c r="I51" s="113">
        <v>16</v>
      </c>
      <c r="J51" s="114">
        <v>6</v>
      </c>
      <c r="K51" s="113">
        <v>32</v>
      </c>
      <c r="L51" s="114">
        <v>584</v>
      </c>
      <c r="M51" s="115">
        <v>792</v>
      </c>
      <c r="N51" s="26">
        <f t="shared" si="4"/>
        <v>2</v>
      </c>
    </row>
  </sheetData>
  <sheetProtection password="CC26" sheet="1"/>
  <mergeCells count="6">
    <mergeCell ref="B2:N2"/>
    <mergeCell ref="B3:N3"/>
    <mergeCell ref="B43:N43"/>
    <mergeCell ref="B33:N33"/>
    <mergeCell ref="B23:N23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72" t="s">
        <v>48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75" t="s">
        <v>170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2" t="s">
        <v>52</v>
      </c>
      <c r="R4" s="163"/>
      <c r="S4" s="178" t="s">
        <v>279</v>
      </c>
      <c r="T4" s="179"/>
    </row>
    <row r="5" spans="2:20" ht="19.5" customHeight="1">
      <c r="B5" s="57" t="s">
        <v>54</v>
      </c>
      <c r="C5" s="59"/>
      <c r="D5" s="182" t="s">
        <v>1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40" t="s">
        <v>55</v>
      </c>
      <c r="R5" s="141"/>
      <c r="S5" s="185" t="s">
        <v>310</v>
      </c>
      <c r="T5" s="186"/>
    </row>
    <row r="6" spans="2:20" ht="19.5" customHeight="1" thickBot="1">
      <c r="B6" s="60" t="s">
        <v>57</v>
      </c>
      <c r="C6" s="61"/>
      <c r="D6" s="187" t="s">
        <v>172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2"/>
      <c r="R6" s="63"/>
      <c r="S6" s="118" t="s">
        <v>9</v>
      </c>
      <c r="T6" s="65" t="s">
        <v>59</v>
      </c>
    </row>
    <row r="7" spans="2:20" ht="24.75" customHeight="1">
      <c r="B7" s="66"/>
      <c r="C7" s="67" t="s">
        <v>259</v>
      </c>
      <c r="D7" s="67" t="s">
        <v>260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119" t="s">
        <v>301</v>
      </c>
      <c r="D9" s="120" t="s">
        <v>108</v>
      </c>
      <c r="E9" s="87">
        <v>12</v>
      </c>
      <c r="F9" s="82" t="s">
        <v>68</v>
      </c>
      <c r="G9" s="89">
        <v>21</v>
      </c>
      <c r="H9" s="87">
        <v>12</v>
      </c>
      <c r="I9" s="87" t="s">
        <v>68</v>
      </c>
      <c r="J9" s="89">
        <v>21</v>
      </c>
      <c r="K9" s="87"/>
      <c r="L9" s="87" t="s">
        <v>68</v>
      </c>
      <c r="M9" s="89"/>
      <c r="N9" s="84">
        <f>SUM(E9,H9,K9)</f>
        <v>24</v>
      </c>
      <c r="O9" s="84">
        <f>SUM(G9,J9,M9)</f>
        <v>42</v>
      </c>
      <c r="P9" s="86">
        <f>SUM(IF(E9&gt;G9,1,0),IF(H9&gt;J9,1,0),IF(K9&gt;M9,1,0))</f>
        <v>0</v>
      </c>
      <c r="Q9" s="87">
        <f>SUM(IF(G9&gt;E9,1,0),IF(J9&gt;H9,1,0),IF(M9&gt;K9,1,0))</f>
        <v>2</v>
      </c>
      <c r="R9" s="88">
        <f>IF(P9&gt;=2,1,0)</f>
        <v>0</v>
      </c>
      <c r="S9" s="89">
        <f>IF(R9=1,0,1)</f>
        <v>1</v>
      </c>
      <c r="T9" s="121"/>
    </row>
    <row r="10" spans="2:20" ht="30" customHeight="1">
      <c r="B10" s="78" t="s">
        <v>69</v>
      </c>
      <c r="C10" s="119" t="s">
        <v>175</v>
      </c>
      <c r="D10" s="119" t="s">
        <v>203</v>
      </c>
      <c r="E10" s="87">
        <v>16</v>
      </c>
      <c r="F10" s="87" t="s">
        <v>68</v>
      </c>
      <c r="G10" s="89">
        <v>21</v>
      </c>
      <c r="H10" s="87">
        <v>16</v>
      </c>
      <c r="I10" s="87" t="s">
        <v>68</v>
      </c>
      <c r="J10" s="89">
        <v>21</v>
      </c>
      <c r="K10" s="87"/>
      <c r="L10" s="87" t="s">
        <v>68</v>
      </c>
      <c r="M10" s="89"/>
      <c r="N10" s="84">
        <f aca="true" t="shared" si="0" ref="N10:N16">SUM(E10,H10,K10)</f>
        <v>32</v>
      </c>
      <c r="O10" s="84">
        <f aca="true" t="shared" si="1" ref="O10:O16">SUM(G10,J10,M10)</f>
        <v>42</v>
      </c>
      <c r="P10" s="86">
        <f aca="true" t="shared" si="2" ref="P10:P16">SUM(IF(E10&gt;G10,1,0),IF(H10&gt;J10,1,0),IF(K10&gt;M10,1,0))</f>
        <v>0</v>
      </c>
      <c r="Q10" s="87">
        <f aca="true" t="shared" si="3" ref="Q10:Q16">SUM(IF(G10&gt;E10,1,0),IF(J10&gt;H10,1,0),IF(M10&gt;K10,1,0))</f>
        <v>2</v>
      </c>
      <c r="R10" s="91">
        <f aca="true" t="shared" si="4" ref="R10:R16">IF(P10&gt;=2,1,0)</f>
        <v>0</v>
      </c>
      <c r="S10" s="89">
        <f aca="true" t="shared" si="5" ref="S10:S16">IF(R10=1,0,1)</f>
        <v>1</v>
      </c>
      <c r="T10" s="121"/>
    </row>
    <row r="11" spans="2:20" ht="30" customHeight="1">
      <c r="B11" s="78" t="s">
        <v>72</v>
      </c>
      <c r="C11" s="119" t="s">
        <v>252</v>
      </c>
      <c r="D11" s="119" t="s">
        <v>311</v>
      </c>
      <c r="E11" s="87">
        <v>0</v>
      </c>
      <c r="F11" s="87" t="s">
        <v>68</v>
      </c>
      <c r="G11" s="89">
        <v>21</v>
      </c>
      <c r="H11" s="87">
        <v>0</v>
      </c>
      <c r="I11" s="87" t="s">
        <v>68</v>
      </c>
      <c r="J11" s="89">
        <v>21</v>
      </c>
      <c r="K11" s="87"/>
      <c r="L11" s="87" t="s">
        <v>68</v>
      </c>
      <c r="M11" s="89"/>
      <c r="N11" s="84">
        <f t="shared" si="0"/>
        <v>0</v>
      </c>
      <c r="O11" s="84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5"/>
        <v>1</v>
      </c>
      <c r="T11" s="121"/>
    </row>
    <row r="12" spans="2:20" ht="30" customHeight="1">
      <c r="B12" s="78" t="s">
        <v>75</v>
      </c>
      <c r="C12" s="119" t="s">
        <v>101</v>
      </c>
      <c r="D12" s="119" t="s">
        <v>312</v>
      </c>
      <c r="E12" s="87">
        <v>17</v>
      </c>
      <c r="F12" s="87" t="s">
        <v>68</v>
      </c>
      <c r="G12" s="89">
        <v>21</v>
      </c>
      <c r="H12" s="87">
        <v>21</v>
      </c>
      <c r="I12" s="87" t="s">
        <v>68</v>
      </c>
      <c r="J12" s="89">
        <v>7</v>
      </c>
      <c r="K12" s="87">
        <v>21</v>
      </c>
      <c r="L12" s="87" t="s">
        <v>68</v>
      </c>
      <c r="M12" s="89">
        <v>10</v>
      </c>
      <c r="N12" s="84">
        <f t="shared" si="0"/>
        <v>59</v>
      </c>
      <c r="O12" s="84">
        <f t="shared" si="1"/>
        <v>38</v>
      </c>
      <c r="P12" s="86">
        <f t="shared" si="2"/>
        <v>2</v>
      </c>
      <c r="Q12" s="87">
        <f t="shared" si="3"/>
        <v>1</v>
      </c>
      <c r="R12" s="91">
        <f t="shared" si="4"/>
        <v>1</v>
      </c>
      <c r="S12" s="89">
        <f t="shared" si="5"/>
        <v>0</v>
      </c>
      <c r="T12" s="121"/>
    </row>
    <row r="13" spans="2:20" ht="30" customHeight="1">
      <c r="B13" s="78" t="s">
        <v>78</v>
      </c>
      <c r="C13" s="119" t="s">
        <v>183</v>
      </c>
      <c r="D13" s="119" t="s">
        <v>80</v>
      </c>
      <c r="E13" s="87">
        <v>21</v>
      </c>
      <c r="F13" s="87" t="s">
        <v>68</v>
      </c>
      <c r="G13" s="89">
        <v>12</v>
      </c>
      <c r="H13" s="87">
        <v>21</v>
      </c>
      <c r="I13" s="87" t="s">
        <v>68</v>
      </c>
      <c r="J13" s="89">
        <v>16</v>
      </c>
      <c r="K13" s="87"/>
      <c r="L13" s="87" t="s">
        <v>68</v>
      </c>
      <c r="M13" s="89"/>
      <c r="N13" s="84">
        <f t="shared" si="0"/>
        <v>42</v>
      </c>
      <c r="O13" s="84">
        <f t="shared" si="1"/>
        <v>28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5"/>
        <v>0</v>
      </c>
      <c r="T13" s="121"/>
    </row>
    <row r="14" spans="2:20" ht="30" customHeight="1">
      <c r="B14" s="78" t="s">
        <v>81</v>
      </c>
      <c r="C14" s="119" t="s">
        <v>264</v>
      </c>
      <c r="D14" s="119" t="s">
        <v>89</v>
      </c>
      <c r="E14" s="87">
        <v>23</v>
      </c>
      <c r="F14" s="87" t="s">
        <v>68</v>
      </c>
      <c r="G14" s="89">
        <v>25</v>
      </c>
      <c r="H14" s="87">
        <v>16</v>
      </c>
      <c r="I14" s="87" t="s">
        <v>68</v>
      </c>
      <c r="J14" s="89">
        <v>21</v>
      </c>
      <c r="K14" s="87"/>
      <c r="L14" s="87" t="s">
        <v>68</v>
      </c>
      <c r="M14" s="89"/>
      <c r="N14" s="84">
        <f t="shared" si="0"/>
        <v>39</v>
      </c>
      <c r="O14" s="84">
        <f t="shared" si="1"/>
        <v>46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5"/>
        <v>1</v>
      </c>
      <c r="T14" s="121"/>
    </row>
    <row r="15" spans="2:20" ht="30" customHeight="1">
      <c r="B15" s="78" t="s">
        <v>84</v>
      </c>
      <c r="C15" s="119" t="s">
        <v>105</v>
      </c>
      <c r="D15" s="119" t="s">
        <v>227</v>
      </c>
      <c r="E15" s="87">
        <v>17</v>
      </c>
      <c r="F15" s="87" t="s">
        <v>68</v>
      </c>
      <c r="G15" s="89">
        <v>21</v>
      </c>
      <c r="H15" s="87">
        <v>21</v>
      </c>
      <c r="I15" s="87" t="s">
        <v>68</v>
      </c>
      <c r="J15" s="89">
        <v>17</v>
      </c>
      <c r="K15" s="87">
        <v>21</v>
      </c>
      <c r="L15" s="87" t="s">
        <v>68</v>
      </c>
      <c r="M15" s="89">
        <v>17</v>
      </c>
      <c r="N15" s="84">
        <f t="shared" si="0"/>
        <v>59</v>
      </c>
      <c r="O15" s="84">
        <f t="shared" si="1"/>
        <v>55</v>
      </c>
      <c r="P15" s="86">
        <f t="shared" si="2"/>
        <v>2</v>
      </c>
      <c r="Q15" s="87">
        <f t="shared" si="3"/>
        <v>1</v>
      </c>
      <c r="R15" s="91">
        <f t="shared" si="4"/>
        <v>1</v>
      </c>
      <c r="S15" s="89">
        <f t="shared" si="5"/>
        <v>0</v>
      </c>
      <c r="T15" s="121"/>
    </row>
    <row r="16" spans="2:20" ht="30" customHeight="1" thickBot="1">
      <c r="B16" s="78" t="s">
        <v>87</v>
      </c>
      <c r="C16" s="119" t="s">
        <v>104</v>
      </c>
      <c r="D16" s="119" t="s">
        <v>213</v>
      </c>
      <c r="E16" s="87">
        <v>21</v>
      </c>
      <c r="F16" s="87" t="s">
        <v>68</v>
      </c>
      <c r="G16" s="89">
        <v>14</v>
      </c>
      <c r="H16" s="87">
        <v>22</v>
      </c>
      <c r="I16" s="87" t="s">
        <v>68</v>
      </c>
      <c r="J16" s="89">
        <v>20</v>
      </c>
      <c r="K16" s="87"/>
      <c r="L16" s="87" t="s">
        <v>68</v>
      </c>
      <c r="M16" s="89"/>
      <c r="N16" s="84">
        <f t="shared" si="0"/>
        <v>43</v>
      </c>
      <c r="O16" s="84">
        <f t="shared" si="1"/>
        <v>34</v>
      </c>
      <c r="P16" s="86">
        <f t="shared" si="2"/>
        <v>2</v>
      </c>
      <c r="Q16" s="87">
        <f t="shared" si="3"/>
        <v>0</v>
      </c>
      <c r="R16" s="91">
        <f t="shared" si="4"/>
        <v>1</v>
      </c>
      <c r="S16" s="89">
        <f t="shared" si="5"/>
        <v>0</v>
      </c>
      <c r="T16" s="121"/>
    </row>
    <row r="17" spans="2:20" ht="34.5" customHeight="1" thickBot="1">
      <c r="B17" s="92" t="s">
        <v>90</v>
      </c>
      <c r="C17" s="180" t="str">
        <f>IF(R17&gt;S17,D4,IF(S17=R17,"REMÍZA",D5))</f>
        <v>REMÍZA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93">
        <f aca="true" t="shared" si="6" ref="N17:S17">SUM(N9:N16)</f>
        <v>298</v>
      </c>
      <c r="O17" s="94">
        <f t="shared" si="6"/>
        <v>327</v>
      </c>
      <c r="P17" s="93">
        <f t="shared" si="6"/>
        <v>8</v>
      </c>
      <c r="Q17" s="95">
        <f t="shared" si="6"/>
        <v>10</v>
      </c>
      <c r="R17" s="93">
        <f t="shared" si="6"/>
        <v>4</v>
      </c>
      <c r="S17" s="94">
        <f t="shared" si="6"/>
        <v>4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 ht="19.5" customHeight="1">
      <c r="B22" s="104"/>
      <c r="C22" s="98" t="s">
        <v>267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10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 ht="12.75">
      <c r="B25" s="106" t="s">
        <v>95</v>
      </c>
      <c r="C25" s="98"/>
      <c r="D25" s="98"/>
      <c r="E25" s="106" t="s">
        <v>96</v>
      </c>
      <c r="F25" s="106"/>
      <c r="G25" s="106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ht="12.75">
      <c r="B26" s="107"/>
    </row>
    <row r="27" ht="12.75">
      <c r="B27" s="107"/>
    </row>
    <row r="28" ht="12.75">
      <c r="B28" s="107"/>
    </row>
    <row r="29" ht="12.75">
      <c r="B29" s="108"/>
    </row>
    <row r="30" ht="12.75">
      <c r="B30" s="107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66" t="s">
        <v>48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169" t="s">
        <v>49</v>
      </c>
      <c r="R3" s="170"/>
      <c r="S3" s="166" t="s">
        <v>50</v>
      </c>
      <c r="T3" s="171"/>
    </row>
    <row r="4" spans="2:20" ht="19.5" customHeight="1" thickTop="1">
      <c r="B4" s="57" t="s">
        <v>51</v>
      </c>
      <c r="C4" s="58"/>
      <c r="D4" s="159" t="s">
        <v>21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279</v>
      </c>
      <c r="T4" s="165"/>
    </row>
    <row r="5" spans="2:20" ht="19.5" customHeight="1">
      <c r="B5" s="57" t="s">
        <v>54</v>
      </c>
      <c r="C5" s="59"/>
      <c r="D5" s="137" t="s">
        <v>25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242</v>
      </c>
      <c r="T5" s="143"/>
    </row>
    <row r="6" spans="2:20" ht="19.5" customHeight="1" thickBot="1">
      <c r="B6" s="60" t="s">
        <v>57</v>
      </c>
      <c r="C6" s="122"/>
      <c r="D6" s="144" t="s">
        <v>243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9</v>
      </c>
      <c r="T6" s="65" t="s">
        <v>59</v>
      </c>
    </row>
    <row r="7" spans="2:20" ht="24.75" customHeight="1">
      <c r="B7" s="66"/>
      <c r="C7" s="67" t="str">
        <f>D4</f>
        <v>ZÚ Klatovy</v>
      </c>
      <c r="D7" s="67" t="str">
        <f>D5</f>
        <v>TJ Sokol Doubravka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123" t="s">
        <v>65</v>
      </c>
      <c r="C9" s="79" t="s">
        <v>144</v>
      </c>
      <c r="D9" s="80" t="s">
        <v>127</v>
      </c>
      <c r="E9" s="81">
        <v>13</v>
      </c>
      <c r="F9" s="82" t="s">
        <v>68</v>
      </c>
      <c r="G9" s="83">
        <v>21</v>
      </c>
      <c r="H9" s="81">
        <v>13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26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123" t="s">
        <v>69</v>
      </c>
      <c r="C10" s="79" t="s">
        <v>318</v>
      </c>
      <c r="D10" s="79" t="s">
        <v>132</v>
      </c>
      <c r="E10" s="81">
        <v>20</v>
      </c>
      <c r="F10" s="87" t="s">
        <v>68</v>
      </c>
      <c r="G10" s="83">
        <v>22</v>
      </c>
      <c r="H10" s="81">
        <v>17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37</v>
      </c>
      <c r="O10" s="85">
        <f t="shared" si="1"/>
        <v>43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123" t="s">
        <v>72</v>
      </c>
      <c r="C11" s="79" t="s">
        <v>146</v>
      </c>
      <c r="D11" s="79" t="s">
        <v>165</v>
      </c>
      <c r="E11" s="81">
        <v>13</v>
      </c>
      <c r="F11" s="87" t="s">
        <v>68</v>
      </c>
      <c r="G11" s="83">
        <v>21</v>
      </c>
      <c r="H11" s="81">
        <v>21</v>
      </c>
      <c r="I11" s="87" t="s">
        <v>68</v>
      </c>
      <c r="J11" s="83">
        <v>17</v>
      </c>
      <c r="K11" s="81">
        <v>18</v>
      </c>
      <c r="L11" s="87" t="s">
        <v>68</v>
      </c>
      <c r="M11" s="83">
        <v>21</v>
      </c>
      <c r="N11" s="84">
        <f t="shared" si="0"/>
        <v>52</v>
      </c>
      <c r="O11" s="85">
        <f t="shared" si="1"/>
        <v>59</v>
      </c>
      <c r="P11" s="86">
        <f t="shared" si="2"/>
        <v>1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123" t="s">
        <v>75</v>
      </c>
      <c r="C12" s="79" t="s">
        <v>316</v>
      </c>
      <c r="D12" s="79" t="s">
        <v>285</v>
      </c>
      <c r="E12" s="81">
        <v>16</v>
      </c>
      <c r="F12" s="87" t="s">
        <v>68</v>
      </c>
      <c r="G12" s="83">
        <v>21</v>
      </c>
      <c r="H12" s="81">
        <v>23</v>
      </c>
      <c r="I12" s="87" t="s">
        <v>68</v>
      </c>
      <c r="J12" s="83">
        <v>21</v>
      </c>
      <c r="K12" s="81">
        <v>21</v>
      </c>
      <c r="L12" s="87" t="s">
        <v>68</v>
      </c>
      <c r="M12" s="83">
        <v>13</v>
      </c>
      <c r="N12" s="84">
        <f t="shared" si="0"/>
        <v>60</v>
      </c>
      <c r="O12" s="85">
        <f t="shared" si="1"/>
        <v>55</v>
      </c>
      <c r="P12" s="86">
        <f t="shared" si="2"/>
        <v>2</v>
      </c>
      <c r="Q12" s="87">
        <f t="shared" si="3"/>
        <v>1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123" t="s">
        <v>78</v>
      </c>
      <c r="C13" s="79" t="s">
        <v>314</v>
      </c>
      <c r="D13" s="79" t="s">
        <v>119</v>
      </c>
      <c r="E13" s="81">
        <v>21</v>
      </c>
      <c r="F13" s="87" t="s">
        <v>68</v>
      </c>
      <c r="G13" s="83">
        <v>15</v>
      </c>
      <c r="H13" s="81">
        <v>21</v>
      </c>
      <c r="I13" s="87" t="s">
        <v>68</v>
      </c>
      <c r="J13" s="83">
        <v>10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25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123" t="s">
        <v>81</v>
      </c>
      <c r="C14" s="79" t="s">
        <v>161</v>
      </c>
      <c r="D14" s="79" t="s">
        <v>118</v>
      </c>
      <c r="E14" s="81">
        <v>19</v>
      </c>
      <c r="F14" s="87" t="s">
        <v>68</v>
      </c>
      <c r="G14" s="83">
        <v>21</v>
      </c>
      <c r="H14" s="81">
        <v>6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25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123" t="s">
        <v>84</v>
      </c>
      <c r="C15" s="79" t="s">
        <v>152</v>
      </c>
      <c r="D15" s="79" t="s">
        <v>162</v>
      </c>
      <c r="E15" s="81">
        <v>11</v>
      </c>
      <c r="F15" s="87" t="s">
        <v>68</v>
      </c>
      <c r="G15" s="83">
        <v>21</v>
      </c>
      <c r="H15" s="81">
        <v>5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16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123" t="s">
        <v>87</v>
      </c>
      <c r="C16" s="79" t="s">
        <v>150</v>
      </c>
      <c r="D16" s="79" t="s">
        <v>286</v>
      </c>
      <c r="E16" s="81">
        <v>21</v>
      </c>
      <c r="F16" s="87" t="s">
        <v>68</v>
      </c>
      <c r="G16" s="83">
        <v>10</v>
      </c>
      <c r="H16" s="81">
        <v>21</v>
      </c>
      <c r="I16" s="87" t="s">
        <v>68</v>
      </c>
      <c r="J16" s="83">
        <v>8</v>
      </c>
      <c r="K16" s="81"/>
      <c r="L16" s="87" t="s">
        <v>68</v>
      </c>
      <c r="M16" s="83"/>
      <c r="N16" s="84">
        <f>E16+H16+K16</f>
        <v>42</v>
      </c>
      <c r="O16" s="85">
        <f>G16+J16+M16</f>
        <v>18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Sokol Doubravka B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300</v>
      </c>
      <c r="O17" s="94">
        <f t="shared" si="5"/>
        <v>326</v>
      </c>
      <c r="P17" s="93">
        <f t="shared" si="5"/>
        <v>7</v>
      </c>
      <c r="Q17" s="95">
        <f t="shared" si="5"/>
        <v>11</v>
      </c>
      <c r="R17" s="93">
        <f t="shared" si="5"/>
        <v>3</v>
      </c>
      <c r="S17" s="94">
        <f t="shared" si="5"/>
        <v>5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24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1" ht="12.75">
      <c r="B24" s="106" t="s">
        <v>95</v>
      </c>
      <c r="C24" s="98"/>
      <c r="D24" s="125"/>
      <c r="E24" s="106" t="s">
        <v>96</v>
      </c>
      <c r="F24" s="106"/>
      <c r="G24" s="10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</row>
    <row r="25" spans="2:21" ht="12.75">
      <c r="B25" s="107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2:21" ht="12.75">
      <c r="B26" s="107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2:21" ht="12.75">
      <c r="B27" s="10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2:21" ht="12.75">
      <c r="B28" s="10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2:21" ht="12.75">
      <c r="B29" s="107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72" t="s">
        <v>48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75" t="s">
        <v>170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2" t="s">
        <v>52</v>
      </c>
      <c r="R4" s="163"/>
      <c r="S4" s="178" t="s">
        <v>279</v>
      </c>
      <c r="T4" s="179"/>
    </row>
    <row r="5" spans="2:20" ht="19.5" customHeight="1">
      <c r="B5" s="57" t="s">
        <v>54</v>
      </c>
      <c r="C5" s="59"/>
      <c r="D5" s="182" t="s">
        <v>300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40" t="s">
        <v>55</v>
      </c>
      <c r="R5" s="141"/>
      <c r="S5" s="185" t="s">
        <v>310</v>
      </c>
      <c r="T5" s="186"/>
    </row>
    <row r="6" spans="2:20" ht="19.5" customHeight="1" thickBot="1">
      <c r="B6" s="60" t="s">
        <v>57</v>
      </c>
      <c r="C6" s="61"/>
      <c r="D6" s="187" t="s">
        <v>172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2"/>
      <c r="R6" s="63"/>
      <c r="S6" s="118" t="s">
        <v>9</v>
      </c>
      <c r="T6" s="65" t="s">
        <v>59</v>
      </c>
    </row>
    <row r="7" spans="2:20" ht="24.75" customHeight="1">
      <c r="B7" s="66"/>
      <c r="C7" s="67" t="s">
        <v>259</v>
      </c>
      <c r="D7" s="67" t="s">
        <v>260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119" t="s">
        <v>301</v>
      </c>
      <c r="D9" s="120" t="s">
        <v>66</v>
      </c>
      <c r="E9" s="87">
        <v>10</v>
      </c>
      <c r="F9" s="82" t="s">
        <v>68</v>
      </c>
      <c r="G9" s="89">
        <v>21</v>
      </c>
      <c r="H9" s="87">
        <v>10</v>
      </c>
      <c r="I9" s="87" t="s">
        <v>68</v>
      </c>
      <c r="J9" s="89">
        <v>21</v>
      </c>
      <c r="K9" s="87"/>
      <c r="L9" s="87" t="s">
        <v>68</v>
      </c>
      <c r="M9" s="89"/>
      <c r="N9" s="84">
        <f>SUM(E9,H9,K9)</f>
        <v>20</v>
      </c>
      <c r="O9" s="84">
        <f>SUM(G9,J9,M9)</f>
        <v>42</v>
      </c>
      <c r="P9" s="86">
        <f>SUM(IF(E9&gt;G9,1,0),IF(H9&gt;J9,1,0),IF(K9&gt;M9,1,0))</f>
        <v>0</v>
      </c>
      <c r="Q9" s="87">
        <f>SUM(IF(G9&gt;E9,1,0),IF(J9&gt;H9,1,0),IF(M9&gt;K9,1,0))</f>
        <v>2</v>
      </c>
      <c r="R9" s="88">
        <f>IF(P9&gt;=2,1,0)</f>
        <v>0</v>
      </c>
      <c r="S9" s="89">
        <f>IF(R9=1,0,1)</f>
        <v>1</v>
      </c>
      <c r="T9" s="121"/>
    </row>
    <row r="10" spans="2:20" ht="30" customHeight="1">
      <c r="B10" s="78" t="s">
        <v>69</v>
      </c>
      <c r="C10" s="119" t="s">
        <v>175</v>
      </c>
      <c r="D10" s="119" t="s">
        <v>302</v>
      </c>
      <c r="E10" s="87">
        <v>21</v>
      </c>
      <c r="F10" s="87" t="s">
        <v>68</v>
      </c>
      <c r="G10" s="89">
        <v>15</v>
      </c>
      <c r="H10" s="87">
        <v>21</v>
      </c>
      <c r="I10" s="87" t="s">
        <v>68</v>
      </c>
      <c r="J10" s="89">
        <v>17</v>
      </c>
      <c r="K10" s="87"/>
      <c r="L10" s="87" t="s">
        <v>68</v>
      </c>
      <c r="M10" s="89"/>
      <c r="N10" s="84">
        <f aca="true" t="shared" si="0" ref="N10:N16">SUM(E10,H10,K10)</f>
        <v>42</v>
      </c>
      <c r="O10" s="84">
        <f aca="true" t="shared" si="1" ref="O10:O16">SUM(G10,J10,M10)</f>
        <v>32</v>
      </c>
      <c r="P10" s="86">
        <f aca="true" t="shared" si="2" ref="P10:P16">SUM(IF(E10&gt;G10,1,0),IF(H10&gt;J10,1,0),IF(K10&gt;M10,1,0))</f>
        <v>2</v>
      </c>
      <c r="Q10" s="87">
        <f aca="true" t="shared" si="3" ref="Q10:Q16">SUM(IF(G10&gt;E10,1,0),IF(J10&gt;H10,1,0),IF(M10&gt;K10,1,0))</f>
        <v>0</v>
      </c>
      <c r="R10" s="91">
        <f aca="true" t="shared" si="4" ref="R10:R16">IF(P10&gt;=2,1,0)</f>
        <v>1</v>
      </c>
      <c r="S10" s="89">
        <f aca="true" t="shared" si="5" ref="S10:S16">IF(R10=1,0,1)</f>
        <v>0</v>
      </c>
      <c r="T10" s="121"/>
    </row>
    <row r="11" spans="2:20" ht="30" customHeight="1">
      <c r="B11" s="78" t="s">
        <v>72</v>
      </c>
      <c r="C11" s="119" t="s">
        <v>252</v>
      </c>
      <c r="D11" s="119" t="s">
        <v>303</v>
      </c>
      <c r="E11" s="87">
        <v>0</v>
      </c>
      <c r="F11" s="87" t="s">
        <v>68</v>
      </c>
      <c r="G11" s="89">
        <v>21</v>
      </c>
      <c r="H11" s="87">
        <v>0</v>
      </c>
      <c r="I11" s="87" t="s">
        <v>68</v>
      </c>
      <c r="J11" s="89">
        <v>21</v>
      </c>
      <c r="K11" s="87"/>
      <c r="L11" s="87" t="s">
        <v>68</v>
      </c>
      <c r="M11" s="89"/>
      <c r="N11" s="84">
        <f t="shared" si="0"/>
        <v>0</v>
      </c>
      <c r="O11" s="84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5"/>
        <v>1</v>
      </c>
      <c r="T11" s="121"/>
    </row>
    <row r="12" spans="2:20" ht="30" customHeight="1">
      <c r="B12" s="78" t="s">
        <v>75</v>
      </c>
      <c r="C12" s="119" t="s">
        <v>179</v>
      </c>
      <c r="D12" s="119" t="s">
        <v>304</v>
      </c>
      <c r="E12" s="87">
        <v>19</v>
      </c>
      <c r="F12" s="87" t="s">
        <v>68</v>
      </c>
      <c r="G12" s="89">
        <v>21</v>
      </c>
      <c r="H12" s="87">
        <v>21</v>
      </c>
      <c r="I12" s="87" t="s">
        <v>68</v>
      </c>
      <c r="J12" s="89">
        <v>18</v>
      </c>
      <c r="K12" s="87">
        <v>17</v>
      </c>
      <c r="L12" s="87" t="s">
        <v>68</v>
      </c>
      <c r="M12" s="89">
        <v>21</v>
      </c>
      <c r="N12" s="84">
        <f t="shared" si="0"/>
        <v>57</v>
      </c>
      <c r="O12" s="84">
        <f t="shared" si="1"/>
        <v>60</v>
      </c>
      <c r="P12" s="86">
        <f t="shared" si="2"/>
        <v>1</v>
      </c>
      <c r="Q12" s="87">
        <f t="shared" si="3"/>
        <v>2</v>
      </c>
      <c r="R12" s="91">
        <f t="shared" si="4"/>
        <v>0</v>
      </c>
      <c r="S12" s="89">
        <f t="shared" si="5"/>
        <v>1</v>
      </c>
      <c r="T12" s="121"/>
    </row>
    <row r="13" spans="2:20" ht="30" customHeight="1">
      <c r="B13" s="78" t="s">
        <v>78</v>
      </c>
      <c r="C13" s="119" t="s">
        <v>183</v>
      </c>
      <c r="D13" s="119" t="s">
        <v>305</v>
      </c>
      <c r="E13" s="87">
        <v>21</v>
      </c>
      <c r="F13" s="87" t="s">
        <v>68</v>
      </c>
      <c r="G13" s="89">
        <v>7</v>
      </c>
      <c r="H13" s="87">
        <v>21</v>
      </c>
      <c r="I13" s="87" t="s">
        <v>68</v>
      </c>
      <c r="J13" s="89">
        <v>5</v>
      </c>
      <c r="K13" s="87"/>
      <c r="L13" s="87" t="s">
        <v>68</v>
      </c>
      <c r="M13" s="89"/>
      <c r="N13" s="84">
        <f t="shared" si="0"/>
        <v>42</v>
      </c>
      <c r="O13" s="84">
        <f t="shared" si="1"/>
        <v>12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5"/>
        <v>0</v>
      </c>
      <c r="T13" s="121"/>
    </row>
    <row r="14" spans="2:20" ht="30" customHeight="1">
      <c r="B14" s="78" t="s">
        <v>81</v>
      </c>
      <c r="C14" s="119" t="s">
        <v>264</v>
      </c>
      <c r="D14" s="119" t="s">
        <v>306</v>
      </c>
      <c r="E14" s="87">
        <v>21</v>
      </c>
      <c r="F14" s="87" t="s">
        <v>68</v>
      </c>
      <c r="G14" s="89">
        <v>11</v>
      </c>
      <c r="H14" s="87">
        <v>21</v>
      </c>
      <c r="I14" s="87" t="s">
        <v>68</v>
      </c>
      <c r="J14" s="89">
        <v>8</v>
      </c>
      <c r="K14" s="87"/>
      <c r="L14" s="87" t="s">
        <v>68</v>
      </c>
      <c r="M14" s="89"/>
      <c r="N14" s="84">
        <f t="shared" si="0"/>
        <v>42</v>
      </c>
      <c r="O14" s="84">
        <f t="shared" si="1"/>
        <v>19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5"/>
        <v>0</v>
      </c>
      <c r="T14" s="121"/>
    </row>
    <row r="15" spans="2:20" ht="30" customHeight="1">
      <c r="B15" s="78" t="s">
        <v>84</v>
      </c>
      <c r="C15" s="119" t="s">
        <v>105</v>
      </c>
      <c r="D15" s="119" t="s">
        <v>307</v>
      </c>
      <c r="E15" s="87">
        <v>12</v>
      </c>
      <c r="F15" s="87" t="s">
        <v>68</v>
      </c>
      <c r="G15" s="89">
        <v>21</v>
      </c>
      <c r="H15" s="87">
        <v>22</v>
      </c>
      <c r="I15" s="87" t="s">
        <v>68</v>
      </c>
      <c r="J15" s="89">
        <v>20</v>
      </c>
      <c r="K15" s="87">
        <v>19</v>
      </c>
      <c r="L15" s="87" t="s">
        <v>68</v>
      </c>
      <c r="M15" s="89">
        <v>21</v>
      </c>
      <c r="N15" s="84">
        <f t="shared" si="0"/>
        <v>53</v>
      </c>
      <c r="O15" s="84">
        <f t="shared" si="1"/>
        <v>62</v>
      </c>
      <c r="P15" s="86">
        <f t="shared" si="2"/>
        <v>1</v>
      </c>
      <c r="Q15" s="87">
        <f t="shared" si="3"/>
        <v>2</v>
      </c>
      <c r="R15" s="91">
        <f t="shared" si="4"/>
        <v>0</v>
      </c>
      <c r="S15" s="89">
        <f t="shared" si="5"/>
        <v>1</v>
      </c>
      <c r="T15" s="121"/>
    </row>
    <row r="16" spans="2:20" ht="30" customHeight="1" thickBot="1">
      <c r="B16" s="78" t="s">
        <v>87</v>
      </c>
      <c r="C16" s="119" t="s">
        <v>104</v>
      </c>
      <c r="D16" s="119" t="s">
        <v>308</v>
      </c>
      <c r="E16" s="87">
        <v>21</v>
      </c>
      <c r="F16" s="87" t="s">
        <v>68</v>
      </c>
      <c r="G16" s="89">
        <v>13</v>
      </c>
      <c r="H16" s="87">
        <v>21</v>
      </c>
      <c r="I16" s="87" t="s">
        <v>68</v>
      </c>
      <c r="J16" s="89">
        <v>16</v>
      </c>
      <c r="K16" s="87"/>
      <c r="L16" s="87" t="s">
        <v>68</v>
      </c>
      <c r="M16" s="89"/>
      <c r="N16" s="84">
        <f t="shared" si="0"/>
        <v>42</v>
      </c>
      <c r="O16" s="84">
        <f t="shared" si="1"/>
        <v>29</v>
      </c>
      <c r="P16" s="86">
        <f t="shared" si="2"/>
        <v>2</v>
      </c>
      <c r="Q16" s="87">
        <f t="shared" si="3"/>
        <v>0</v>
      </c>
      <c r="R16" s="91">
        <f t="shared" si="4"/>
        <v>1</v>
      </c>
      <c r="S16" s="89">
        <f t="shared" si="5"/>
        <v>0</v>
      </c>
      <c r="T16" s="121"/>
    </row>
    <row r="17" spans="2:20" ht="34.5" customHeight="1" thickBot="1">
      <c r="B17" s="92" t="s">
        <v>90</v>
      </c>
      <c r="C17" s="180" t="str">
        <f>IF(R17&gt;S17,D4,IF(S17=R17,"REMÍZA",D5))</f>
        <v>REMÍZA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93">
        <f aca="true" t="shared" si="6" ref="N17:S17">SUM(N9:N16)</f>
        <v>298</v>
      </c>
      <c r="O17" s="94">
        <f t="shared" si="6"/>
        <v>298</v>
      </c>
      <c r="P17" s="93">
        <f t="shared" si="6"/>
        <v>10</v>
      </c>
      <c r="Q17" s="95">
        <f t="shared" si="6"/>
        <v>8</v>
      </c>
      <c r="R17" s="93">
        <f t="shared" si="6"/>
        <v>4</v>
      </c>
      <c r="S17" s="94">
        <f t="shared" si="6"/>
        <v>4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98" t="s">
        <v>309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 ht="19.5" customHeight="1">
      <c r="B22" s="104"/>
      <c r="C22" s="98" t="s">
        <v>267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10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 ht="12.75">
      <c r="B25" s="106" t="s">
        <v>95</v>
      </c>
      <c r="C25" s="98"/>
      <c r="D25" s="98"/>
      <c r="E25" s="106" t="s">
        <v>96</v>
      </c>
      <c r="F25" s="106"/>
      <c r="G25" s="106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ht="12.75">
      <c r="B26" s="107"/>
    </row>
    <row r="27" ht="12.75">
      <c r="B27" s="107"/>
    </row>
    <row r="28" ht="12.75">
      <c r="B28" s="107"/>
    </row>
    <row r="29" ht="12.75">
      <c r="B29" s="108"/>
    </row>
    <row r="30" ht="12.75">
      <c r="B30" s="107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66" t="s">
        <v>48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169" t="s">
        <v>49</v>
      </c>
      <c r="R3" s="170"/>
      <c r="S3" s="166" t="s">
        <v>50</v>
      </c>
      <c r="T3" s="171"/>
    </row>
    <row r="4" spans="2:20" ht="19.5" customHeight="1" thickTop="1">
      <c r="B4" s="57" t="s">
        <v>51</v>
      </c>
      <c r="C4" s="58"/>
      <c r="D4" s="159" t="s">
        <v>23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279</v>
      </c>
      <c r="T4" s="165"/>
    </row>
    <row r="5" spans="2:20" ht="19.5" customHeight="1">
      <c r="B5" s="57" t="s">
        <v>54</v>
      </c>
      <c r="C5" s="59"/>
      <c r="D5" s="137" t="s">
        <v>25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280</v>
      </c>
      <c r="T5" s="143"/>
    </row>
    <row r="6" spans="2:20" ht="19.5" customHeight="1" thickBot="1">
      <c r="B6" s="60" t="s">
        <v>57</v>
      </c>
      <c r="C6" s="122"/>
      <c r="D6" s="144" t="s">
        <v>125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9</v>
      </c>
      <c r="T6" s="65" t="s">
        <v>59</v>
      </c>
    </row>
    <row r="7" spans="2:20" ht="24.75" customHeight="1">
      <c r="B7" s="66"/>
      <c r="C7" s="67" t="str">
        <f>D4</f>
        <v>TJ Spartak Chrást</v>
      </c>
      <c r="D7" s="67" t="str">
        <f>D5</f>
        <v>TJ Sokol Doubravka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123" t="s">
        <v>65</v>
      </c>
      <c r="C9" s="79" t="s">
        <v>140</v>
      </c>
      <c r="D9" s="80" t="s">
        <v>281</v>
      </c>
      <c r="E9" s="81">
        <v>21</v>
      </c>
      <c r="F9" s="82" t="s">
        <v>68</v>
      </c>
      <c r="G9" s="83">
        <v>9</v>
      </c>
      <c r="H9" s="81">
        <v>13</v>
      </c>
      <c r="I9" s="82" t="s">
        <v>68</v>
      </c>
      <c r="J9" s="83">
        <v>21</v>
      </c>
      <c r="K9" s="81">
        <v>15</v>
      </c>
      <c r="L9" s="82" t="s">
        <v>68</v>
      </c>
      <c r="M9" s="83">
        <v>21</v>
      </c>
      <c r="N9" s="84">
        <f aca="true" t="shared" si="0" ref="N9:N14">E9+H9+K9</f>
        <v>49</v>
      </c>
      <c r="O9" s="85">
        <f aca="true" t="shared" si="1" ref="O9:O14">G9+J9+M9</f>
        <v>51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 t="s">
        <v>136</v>
      </c>
    </row>
    <row r="10" spans="2:20" ht="30" customHeight="1">
      <c r="B10" s="123" t="s">
        <v>69</v>
      </c>
      <c r="C10" s="79" t="s">
        <v>141</v>
      </c>
      <c r="D10" s="79" t="s">
        <v>282</v>
      </c>
      <c r="E10" s="81">
        <v>21</v>
      </c>
      <c r="F10" s="87" t="s">
        <v>68</v>
      </c>
      <c r="G10" s="83">
        <v>13</v>
      </c>
      <c r="H10" s="81">
        <v>21</v>
      </c>
      <c r="I10" s="87" t="s">
        <v>68</v>
      </c>
      <c r="J10" s="83">
        <v>11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24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 t="s">
        <v>283</v>
      </c>
    </row>
    <row r="11" spans="2:20" ht="30" customHeight="1">
      <c r="B11" s="123" t="s">
        <v>72</v>
      </c>
      <c r="C11" s="79" t="s">
        <v>143</v>
      </c>
      <c r="D11" s="79" t="s">
        <v>284</v>
      </c>
      <c r="E11" s="81">
        <v>18</v>
      </c>
      <c r="F11" s="87" t="s">
        <v>68</v>
      </c>
      <c r="G11" s="83">
        <v>21</v>
      </c>
      <c r="H11" s="81">
        <v>21</v>
      </c>
      <c r="I11" s="87" t="s">
        <v>68</v>
      </c>
      <c r="J11" s="83">
        <v>9</v>
      </c>
      <c r="K11" s="81">
        <v>21</v>
      </c>
      <c r="L11" s="87" t="s">
        <v>68</v>
      </c>
      <c r="M11" s="83">
        <v>13</v>
      </c>
      <c r="N11" s="84">
        <f t="shared" si="0"/>
        <v>60</v>
      </c>
      <c r="O11" s="85">
        <f t="shared" si="1"/>
        <v>43</v>
      </c>
      <c r="P11" s="86">
        <f t="shared" si="2"/>
        <v>2</v>
      </c>
      <c r="Q11" s="87">
        <f t="shared" si="3"/>
        <v>1</v>
      </c>
      <c r="R11" s="91">
        <f t="shared" si="4"/>
        <v>1</v>
      </c>
      <c r="S11" s="89">
        <f t="shared" si="4"/>
        <v>0</v>
      </c>
      <c r="T11" s="90" t="s">
        <v>124</v>
      </c>
    </row>
    <row r="12" spans="2:20" ht="30" customHeight="1">
      <c r="B12" s="123" t="s">
        <v>75</v>
      </c>
      <c r="C12" s="79" t="s">
        <v>147</v>
      </c>
      <c r="D12" s="79" t="s">
        <v>285</v>
      </c>
      <c r="E12" s="81">
        <v>21</v>
      </c>
      <c r="F12" s="87" t="s">
        <v>68</v>
      </c>
      <c r="G12" s="83">
        <v>6</v>
      </c>
      <c r="H12" s="81">
        <v>21</v>
      </c>
      <c r="I12" s="87" t="s">
        <v>68</v>
      </c>
      <c r="J12" s="83">
        <v>17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23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 t="s">
        <v>151</v>
      </c>
    </row>
    <row r="13" spans="2:20" ht="30" customHeight="1">
      <c r="B13" s="123" t="s">
        <v>78</v>
      </c>
      <c r="C13" s="79" t="s">
        <v>192</v>
      </c>
      <c r="D13" s="79" t="s">
        <v>118</v>
      </c>
      <c r="E13" s="81">
        <v>17</v>
      </c>
      <c r="F13" s="87" t="s">
        <v>68</v>
      </c>
      <c r="G13" s="83">
        <v>21</v>
      </c>
      <c r="H13" s="81">
        <v>21</v>
      </c>
      <c r="I13" s="87" t="s">
        <v>68</v>
      </c>
      <c r="J13" s="83">
        <v>9</v>
      </c>
      <c r="K13" s="81">
        <v>12</v>
      </c>
      <c r="L13" s="87" t="s">
        <v>68</v>
      </c>
      <c r="M13" s="83">
        <v>21</v>
      </c>
      <c r="N13" s="84">
        <f t="shared" si="0"/>
        <v>50</v>
      </c>
      <c r="O13" s="85">
        <f t="shared" si="1"/>
        <v>51</v>
      </c>
      <c r="P13" s="86">
        <f t="shared" si="2"/>
        <v>1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 t="s">
        <v>286</v>
      </c>
    </row>
    <row r="14" spans="2:20" ht="30" customHeight="1">
      <c r="B14" s="123" t="s">
        <v>81</v>
      </c>
      <c r="C14" s="79" t="s">
        <v>194</v>
      </c>
      <c r="D14" s="79" t="s">
        <v>124</v>
      </c>
      <c r="E14" s="81">
        <v>17</v>
      </c>
      <c r="F14" s="87" t="s">
        <v>68</v>
      </c>
      <c r="G14" s="83">
        <v>21</v>
      </c>
      <c r="H14" s="81">
        <v>14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31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 t="s">
        <v>192</v>
      </c>
    </row>
    <row r="15" spans="2:20" ht="30" customHeight="1">
      <c r="B15" s="123" t="s">
        <v>84</v>
      </c>
      <c r="C15" s="79" t="s">
        <v>151</v>
      </c>
      <c r="D15" s="79" t="s">
        <v>122</v>
      </c>
      <c r="E15" s="81">
        <v>18</v>
      </c>
      <c r="F15" s="87" t="s">
        <v>68</v>
      </c>
      <c r="G15" s="83">
        <v>21</v>
      </c>
      <c r="H15" s="81">
        <v>21</v>
      </c>
      <c r="I15" s="87" t="s">
        <v>68</v>
      </c>
      <c r="J15" s="83">
        <v>17</v>
      </c>
      <c r="K15" s="81">
        <v>21</v>
      </c>
      <c r="L15" s="87" t="s">
        <v>68</v>
      </c>
      <c r="M15" s="83">
        <v>10</v>
      </c>
      <c r="N15" s="84">
        <f>E15+H15+K15</f>
        <v>60</v>
      </c>
      <c r="O15" s="85">
        <f>G15+J15+M15</f>
        <v>48</v>
      </c>
      <c r="P15" s="86">
        <f>IF(E15&gt;G15,1,0)+IF(H15&gt;J15,1,0)+IF(K15&gt;M15,1,0)</f>
        <v>2</v>
      </c>
      <c r="Q15" s="87">
        <f>IF(E15&lt;G15,1,0)+IF(H15&lt;J15,1,0)+IF(K15&lt;M15,1,0)</f>
        <v>1</v>
      </c>
      <c r="R15" s="91">
        <f t="shared" si="4"/>
        <v>1</v>
      </c>
      <c r="S15" s="89">
        <f t="shared" si="4"/>
        <v>0</v>
      </c>
      <c r="T15" s="90" t="s">
        <v>124</v>
      </c>
    </row>
    <row r="16" spans="2:20" ht="30" customHeight="1" thickBot="1">
      <c r="B16" s="123" t="s">
        <v>87</v>
      </c>
      <c r="C16" s="79" t="s">
        <v>138</v>
      </c>
      <c r="D16" s="79" t="s">
        <v>283</v>
      </c>
      <c r="E16" s="81">
        <v>21</v>
      </c>
      <c r="F16" s="87" t="s">
        <v>68</v>
      </c>
      <c r="G16" s="83">
        <v>16</v>
      </c>
      <c r="H16" s="81">
        <v>21</v>
      </c>
      <c r="I16" s="87" t="s">
        <v>68</v>
      </c>
      <c r="J16" s="83">
        <v>13</v>
      </c>
      <c r="K16" s="81"/>
      <c r="L16" s="87" t="s">
        <v>68</v>
      </c>
      <c r="M16" s="83"/>
      <c r="N16" s="84">
        <f>E16+H16+K16</f>
        <v>42</v>
      </c>
      <c r="O16" s="85">
        <f>G16+J16+M16</f>
        <v>29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 t="s">
        <v>153</v>
      </c>
    </row>
    <row r="17" spans="2:20" ht="34.5" customHeight="1" thickBot="1">
      <c r="B17" s="92" t="s">
        <v>90</v>
      </c>
      <c r="C17" s="135" t="str">
        <f>IF(R17&gt;S17,D4,IF(S17&gt;R17,D5,"remíza"))</f>
        <v>TJ Spartak Chrást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376</v>
      </c>
      <c r="O17" s="94">
        <f t="shared" si="5"/>
        <v>311</v>
      </c>
      <c r="P17" s="93">
        <f t="shared" si="5"/>
        <v>12</v>
      </c>
      <c r="Q17" s="95">
        <f t="shared" si="5"/>
        <v>8</v>
      </c>
      <c r="R17" s="93">
        <f t="shared" si="5"/>
        <v>5</v>
      </c>
      <c r="S17" s="94">
        <f t="shared" si="5"/>
        <v>3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24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1" ht="12.75">
      <c r="B24" s="106" t="s">
        <v>95</v>
      </c>
      <c r="C24" s="98"/>
      <c r="D24" s="125"/>
      <c r="E24" s="106" t="s">
        <v>96</v>
      </c>
      <c r="F24" s="106"/>
      <c r="G24" s="10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</row>
    <row r="25" spans="2:21" ht="12.75">
      <c r="B25" s="107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2:21" ht="12.75">
      <c r="B26" s="107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2:21" ht="12.75">
      <c r="B27" s="10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2:21" ht="12.75">
      <c r="B28" s="10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2:21" ht="12.75">
      <c r="B29" s="107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66" t="s">
        <v>48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169" t="s">
        <v>49</v>
      </c>
      <c r="R3" s="170"/>
      <c r="S3" s="166" t="s">
        <v>50</v>
      </c>
      <c r="T3" s="171"/>
    </row>
    <row r="4" spans="2:20" ht="19.5" customHeight="1" thickTop="1">
      <c r="B4" s="57" t="s">
        <v>51</v>
      </c>
      <c r="C4" s="58"/>
      <c r="D4" s="159" t="s">
        <v>21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279</v>
      </c>
      <c r="T4" s="165"/>
    </row>
    <row r="5" spans="2:20" ht="19.5" customHeight="1">
      <c r="B5" s="57" t="s">
        <v>54</v>
      </c>
      <c r="C5" s="59"/>
      <c r="D5" s="137" t="s">
        <v>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242</v>
      </c>
      <c r="T5" s="143"/>
    </row>
    <row r="6" spans="2:20" ht="19.5" customHeight="1" thickBot="1">
      <c r="B6" s="60" t="s">
        <v>57</v>
      </c>
      <c r="C6" s="122"/>
      <c r="D6" s="144" t="s">
        <v>243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9</v>
      </c>
      <c r="T6" s="65" t="s">
        <v>59</v>
      </c>
    </row>
    <row r="7" spans="2:20" ht="24.75" customHeight="1">
      <c r="B7" s="66"/>
      <c r="C7" s="67" t="str">
        <f>D4</f>
        <v>ZÚ Klatovy</v>
      </c>
      <c r="D7" s="67" t="str">
        <f>D5</f>
        <v>SK Jupiter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123" t="s">
        <v>65</v>
      </c>
      <c r="C9" s="79" t="s">
        <v>144</v>
      </c>
      <c r="D9" s="80" t="s">
        <v>319</v>
      </c>
      <c r="E9" s="81">
        <v>18</v>
      </c>
      <c r="F9" s="82" t="s">
        <v>68</v>
      </c>
      <c r="G9" s="83">
        <v>21</v>
      </c>
      <c r="H9" s="81">
        <v>13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6">E9+H9+K9</f>
        <v>31</v>
      </c>
      <c r="O9" s="85">
        <f aca="true" t="shared" si="1" ref="O9:O16">G9+J9+M9</f>
        <v>42</v>
      </c>
      <c r="P9" s="86">
        <f aca="true" t="shared" si="2" ref="P9:P16">IF(E9&gt;G9,1,0)+IF(H9&gt;J9,1,0)+IF(K9&gt;M9,1,0)</f>
        <v>0</v>
      </c>
      <c r="Q9" s="87">
        <f aca="true" t="shared" si="3" ref="Q9:Q16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123" t="s">
        <v>69</v>
      </c>
      <c r="C10" s="79" t="s">
        <v>318</v>
      </c>
      <c r="D10" s="79" t="s">
        <v>317</v>
      </c>
      <c r="E10" s="81">
        <v>16</v>
      </c>
      <c r="F10" s="87" t="s">
        <v>68</v>
      </c>
      <c r="G10" s="83">
        <v>21</v>
      </c>
      <c r="H10" s="81">
        <v>15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31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123" t="s">
        <v>72</v>
      </c>
      <c r="C11" s="79" t="s">
        <v>146</v>
      </c>
      <c r="D11" s="79" t="s">
        <v>239</v>
      </c>
      <c r="E11" s="81">
        <v>14</v>
      </c>
      <c r="F11" s="87" t="s">
        <v>68</v>
      </c>
      <c r="G11" s="83">
        <v>21</v>
      </c>
      <c r="H11" s="81">
        <v>14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28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123" t="s">
        <v>75</v>
      </c>
      <c r="C12" s="79" t="s">
        <v>316</v>
      </c>
      <c r="D12" s="79" t="s">
        <v>315</v>
      </c>
      <c r="E12" s="81">
        <v>7</v>
      </c>
      <c r="F12" s="87" t="s">
        <v>68</v>
      </c>
      <c r="G12" s="83">
        <v>21</v>
      </c>
      <c r="H12" s="81">
        <v>13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20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123" t="s">
        <v>78</v>
      </c>
      <c r="C13" s="79" t="s">
        <v>314</v>
      </c>
      <c r="D13" s="79" t="s">
        <v>313</v>
      </c>
      <c r="E13" s="81">
        <v>21</v>
      </c>
      <c r="F13" s="87" t="s">
        <v>68</v>
      </c>
      <c r="G13" s="83">
        <v>23</v>
      </c>
      <c r="H13" s="81">
        <v>10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31</v>
      </c>
      <c r="O13" s="85">
        <f t="shared" si="1"/>
        <v>44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123" t="s">
        <v>81</v>
      </c>
      <c r="C14" s="79" t="s">
        <v>161</v>
      </c>
      <c r="D14" s="79" t="s">
        <v>232</v>
      </c>
      <c r="E14" s="81">
        <v>9</v>
      </c>
      <c r="F14" s="87" t="s">
        <v>68</v>
      </c>
      <c r="G14" s="83">
        <v>21</v>
      </c>
      <c r="H14" s="81">
        <v>16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25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123" t="s">
        <v>84</v>
      </c>
      <c r="C15" s="79" t="s">
        <v>152</v>
      </c>
      <c r="D15" s="79" t="s">
        <v>233</v>
      </c>
      <c r="E15" s="81">
        <v>13</v>
      </c>
      <c r="F15" s="87" t="s">
        <v>68</v>
      </c>
      <c r="G15" s="83">
        <v>21</v>
      </c>
      <c r="H15" s="81">
        <v>8</v>
      </c>
      <c r="I15" s="87" t="s">
        <v>68</v>
      </c>
      <c r="J15" s="83">
        <v>21</v>
      </c>
      <c r="K15" s="81"/>
      <c r="L15" s="87" t="s">
        <v>68</v>
      </c>
      <c r="M15" s="83"/>
      <c r="N15" s="84">
        <f t="shared" si="0"/>
        <v>21</v>
      </c>
      <c r="O15" s="85">
        <f t="shared" si="1"/>
        <v>42</v>
      </c>
      <c r="P15" s="86">
        <f t="shared" si="2"/>
        <v>0</v>
      </c>
      <c r="Q15" s="87">
        <f t="shared" si="3"/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123" t="s">
        <v>87</v>
      </c>
      <c r="C16" s="79" t="s">
        <v>150</v>
      </c>
      <c r="D16" s="79" t="s">
        <v>234</v>
      </c>
      <c r="E16" s="81">
        <v>17</v>
      </c>
      <c r="F16" s="87" t="s">
        <v>68</v>
      </c>
      <c r="G16" s="83">
        <v>21</v>
      </c>
      <c r="H16" s="81">
        <v>14</v>
      </c>
      <c r="I16" s="87" t="s">
        <v>68</v>
      </c>
      <c r="J16" s="83">
        <v>21</v>
      </c>
      <c r="K16" s="81"/>
      <c r="L16" s="87" t="s">
        <v>68</v>
      </c>
      <c r="M16" s="83"/>
      <c r="N16" s="84">
        <f t="shared" si="0"/>
        <v>31</v>
      </c>
      <c r="O16" s="85">
        <f t="shared" si="1"/>
        <v>42</v>
      </c>
      <c r="P16" s="86">
        <f t="shared" si="2"/>
        <v>0</v>
      </c>
      <c r="Q16" s="87">
        <f t="shared" si="3"/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218</v>
      </c>
      <c r="O17" s="94">
        <f t="shared" si="5"/>
        <v>338</v>
      </c>
      <c r="P17" s="93">
        <f t="shared" si="5"/>
        <v>0</v>
      </c>
      <c r="Q17" s="95">
        <f t="shared" si="5"/>
        <v>16</v>
      </c>
      <c r="R17" s="93">
        <f t="shared" si="5"/>
        <v>0</v>
      </c>
      <c r="S17" s="94">
        <f t="shared" si="5"/>
        <v>8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24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1" ht="12.75">
      <c r="B24" s="106" t="s">
        <v>95</v>
      </c>
      <c r="C24" s="98"/>
      <c r="D24" s="125"/>
      <c r="E24" s="106" t="s">
        <v>96</v>
      </c>
      <c r="F24" s="106"/>
      <c r="G24" s="10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</row>
    <row r="25" spans="2:21" ht="12.75">
      <c r="B25" s="107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2:21" ht="12.75">
      <c r="B26" s="107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2:21" ht="12.75">
      <c r="B27" s="10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2:21" ht="12.75">
      <c r="B28" s="10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2:21" ht="12.75">
      <c r="B29" s="107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221</v>
      </c>
      <c r="T4" s="165"/>
    </row>
    <row r="5" spans="2:20" ht="19.5" customHeight="1">
      <c r="B5" s="57" t="s">
        <v>54</v>
      </c>
      <c r="C5" s="59"/>
      <c r="D5" s="137" t="s">
        <v>23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242</v>
      </c>
      <c r="T5" s="143"/>
    </row>
    <row r="6" spans="2:20" ht="19.5" customHeight="1" thickBot="1">
      <c r="B6" s="60" t="s">
        <v>57</v>
      </c>
      <c r="C6" s="61"/>
      <c r="D6" s="144" t="s">
        <v>243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8</v>
      </c>
      <c r="T6" s="65" t="s">
        <v>59</v>
      </c>
    </row>
    <row r="7" spans="2:20" ht="24.75" customHeight="1">
      <c r="B7" s="66"/>
      <c r="C7" s="67" t="str">
        <f>D4</f>
        <v>ZÚ Klatovy</v>
      </c>
      <c r="D7" s="67" t="str">
        <f>D5</f>
        <v>TJ Spartak Chrást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244</v>
      </c>
      <c r="D9" s="80" t="s">
        <v>140</v>
      </c>
      <c r="E9" s="81">
        <v>13</v>
      </c>
      <c r="F9" s="82" t="s">
        <v>68</v>
      </c>
      <c r="G9" s="83">
        <v>21</v>
      </c>
      <c r="H9" s="81">
        <v>18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31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252</v>
      </c>
      <c r="D10" s="79" t="s">
        <v>253</v>
      </c>
      <c r="E10" s="81">
        <v>0</v>
      </c>
      <c r="F10" s="87" t="s">
        <v>68</v>
      </c>
      <c r="G10" s="83">
        <v>21</v>
      </c>
      <c r="H10" s="81">
        <v>0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0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146</v>
      </c>
      <c r="D11" s="79" t="s">
        <v>254</v>
      </c>
      <c r="E11" s="81">
        <v>19</v>
      </c>
      <c r="F11" s="87" t="s">
        <v>68</v>
      </c>
      <c r="G11" s="83">
        <v>21</v>
      </c>
      <c r="H11" s="81">
        <v>23</v>
      </c>
      <c r="I11" s="87" t="s">
        <v>68</v>
      </c>
      <c r="J11" s="83">
        <v>21</v>
      </c>
      <c r="K11" s="81">
        <v>21</v>
      </c>
      <c r="L11" s="87" t="s">
        <v>68</v>
      </c>
      <c r="M11" s="83">
        <v>14</v>
      </c>
      <c r="N11" s="84">
        <f t="shared" si="0"/>
        <v>63</v>
      </c>
      <c r="O11" s="85">
        <f t="shared" si="1"/>
        <v>56</v>
      </c>
      <c r="P11" s="86">
        <f t="shared" si="2"/>
        <v>2</v>
      </c>
      <c r="Q11" s="87">
        <f t="shared" si="3"/>
        <v>1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247</v>
      </c>
      <c r="D12" s="79" t="s">
        <v>255</v>
      </c>
      <c r="E12" s="81">
        <v>13</v>
      </c>
      <c r="F12" s="87" t="s">
        <v>68</v>
      </c>
      <c r="G12" s="83">
        <v>21</v>
      </c>
      <c r="H12" s="81">
        <v>15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28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149</v>
      </c>
      <c r="D13" s="79" t="s">
        <v>192</v>
      </c>
      <c r="E13" s="81">
        <v>20</v>
      </c>
      <c r="F13" s="87" t="s">
        <v>68</v>
      </c>
      <c r="G13" s="83">
        <v>22</v>
      </c>
      <c r="H13" s="81">
        <v>14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34</v>
      </c>
      <c r="O13" s="85">
        <f t="shared" si="1"/>
        <v>43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250</v>
      </c>
      <c r="D14" s="79" t="s">
        <v>194</v>
      </c>
      <c r="E14" s="81">
        <v>21</v>
      </c>
      <c r="F14" s="87" t="s">
        <v>68</v>
      </c>
      <c r="G14" s="83">
        <v>13</v>
      </c>
      <c r="H14" s="81">
        <v>8</v>
      </c>
      <c r="I14" s="87" t="s">
        <v>68</v>
      </c>
      <c r="J14" s="83">
        <v>21</v>
      </c>
      <c r="K14" s="81">
        <v>15</v>
      </c>
      <c r="L14" s="87" t="s">
        <v>68</v>
      </c>
      <c r="M14" s="83">
        <v>21</v>
      </c>
      <c r="N14" s="84">
        <f t="shared" si="0"/>
        <v>44</v>
      </c>
      <c r="O14" s="85">
        <f t="shared" si="1"/>
        <v>55</v>
      </c>
      <c r="P14" s="86">
        <f t="shared" si="2"/>
        <v>1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152</v>
      </c>
      <c r="D15" s="79" t="s">
        <v>137</v>
      </c>
      <c r="E15" s="81">
        <v>13</v>
      </c>
      <c r="F15" s="87" t="s">
        <v>68</v>
      </c>
      <c r="G15" s="83">
        <v>21</v>
      </c>
      <c r="H15" s="81">
        <v>14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27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116</v>
      </c>
      <c r="D16" s="79" t="s">
        <v>136</v>
      </c>
      <c r="E16" s="81">
        <v>21</v>
      </c>
      <c r="F16" s="87" t="s">
        <v>68</v>
      </c>
      <c r="G16" s="83">
        <v>19</v>
      </c>
      <c r="H16" s="81">
        <v>14</v>
      </c>
      <c r="I16" s="87" t="s">
        <v>68</v>
      </c>
      <c r="J16" s="83">
        <v>21</v>
      </c>
      <c r="K16" s="81">
        <v>11</v>
      </c>
      <c r="L16" s="87" t="s">
        <v>68</v>
      </c>
      <c r="M16" s="83">
        <v>21</v>
      </c>
      <c r="N16" s="84">
        <f>E16+H16+K16</f>
        <v>46</v>
      </c>
      <c r="O16" s="85">
        <f>G16+J16+M16</f>
        <v>61</v>
      </c>
      <c r="P16" s="86">
        <f>IF(E16&gt;G16,1,0)+IF(H16&gt;J16,1,0)+IF(K16&gt;M16,1,0)</f>
        <v>1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Spartak Chrást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273</v>
      </c>
      <c r="O17" s="94">
        <f t="shared" si="5"/>
        <v>383</v>
      </c>
      <c r="P17" s="93">
        <f t="shared" si="5"/>
        <v>4</v>
      </c>
      <c r="Q17" s="95">
        <f t="shared" si="5"/>
        <v>15</v>
      </c>
      <c r="R17" s="93">
        <f t="shared" si="5"/>
        <v>1</v>
      </c>
      <c r="S17" s="94">
        <f t="shared" si="5"/>
        <v>7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D6" sqref="D6:P6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72" t="s">
        <v>48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75" t="s">
        <v>170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2" t="s">
        <v>52</v>
      </c>
      <c r="R4" s="163"/>
      <c r="S4" s="178" t="s">
        <v>221</v>
      </c>
      <c r="T4" s="179"/>
    </row>
    <row r="5" spans="2:20" ht="19.5" customHeight="1">
      <c r="B5" s="57" t="s">
        <v>54</v>
      </c>
      <c r="C5" s="59"/>
      <c r="D5" s="182" t="s">
        <v>25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40" t="s">
        <v>55</v>
      </c>
      <c r="R5" s="141"/>
      <c r="S5" s="185" t="s">
        <v>268</v>
      </c>
      <c r="T5" s="186"/>
    </row>
    <row r="6" spans="2:20" ht="19.5" customHeight="1" thickBot="1">
      <c r="B6" s="60" t="s">
        <v>57</v>
      </c>
      <c r="C6" s="61"/>
      <c r="D6" s="187" t="s">
        <v>269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2"/>
      <c r="R6" s="63"/>
      <c r="S6" s="118" t="s">
        <v>8</v>
      </c>
      <c r="T6" s="65" t="s">
        <v>59</v>
      </c>
    </row>
    <row r="7" spans="2:20" ht="24.75" customHeight="1">
      <c r="B7" s="66"/>
      <c r="C7" s="67" t="s">
        <v>259</v>
      </c>
      <c r="D7" s="67" t="s">
        <v>260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119" t="s">
        <v>173</v>
      </c>
      <c r="D9" s="120" t="s">
        <v>270</v>
      </c>
      <c r="E9" s="87">
        <v>25</v>
      </c>
      <c r="F9" s="82" t="s">
        <v>68</v>
      </c>
      <c r="G9" s="89">
        <v>27</v>
      </c>
      <c r="H9" s="87">
        <v>21</v>
      </c>
      <c r="I9" s="82" t="s">
        <v>68</v>
      </c>
      <c r="J9" s="89">
        <v>19</v>
      </c>
      <c r="K9" s="87">
        <v>21</v>
      </c>
      <c r="L9" s="82" t="s">
        <v>68</v>
      </c>
      <c r="M9" s="89">
        <v>12</v>
      </c>
      <c r="N9" s="84">
        <f>SUM(E9,H9,K9)</f>
        <v>67</v>
      </c>
      <c r="O9" s="84">
        <f>SUM(G9,J9,M9)</f>
        <v>58</v>
      </c>
      <c r="P9" s="86">
        <f>SUM(IF(E9&gt;G9,1,0),IF(H9&gt;J9,1,0),IF(K9&gt;M9,1,0))</f>
        <v>2</v>
      </c>
      <c r="Q9" s="87">
        <f>SUM(IF(G9&gt;E9,1,0),IF(J9&gt;H9,1,0),IF(M9&gt;K9,1,0))</f>
        <v>1</v>
      </c>
      <c r="R9" s="88">
        <f>IF(P9&gt;=2,1,0)</f>
        <v>1</v>
      </c>
      <c r="S9" s="89">
        <f>IF(R9=1,0,1)</f>
        <v>0</v>
      </c>
      <c r="T9" s="121"/>
    </row>
    <row r="10" spans="2:20" ht="30" customHeight="1">
      <c r="B10" s="78" t="s">
        <v>69</v>
      </c>
      <c r="C10" s="119" t="s">
        <v>175</v>
      </c>
      <c r="D10" s="119" t="s">
        <v>271</v>
      </c>
      <c r="E10" s="87">
        <v>15</v>
      </c>
      <c r="F10" s="87" t="s">
        <v>68</v>
      </c>
      <c r="G10" s="89">
        <v>21</v>
      </c>
      <c r="H10" s="87">
        <v>20</v>
      </c>
      <c r="I10" s="87" t="s">
        <v>68</v>
      </c>
      <c r="J10" s="89">
        <v>22</v>
      </c>
      <c r="K10" s="87"/>
      <c r="L10" s="87" t="s">
        <v>68</v>
      </c>
      <c r="M10" s="89"/>
      <c r="N10" s="84">
        <f aca="true" t="shared" si="0" ref="N10:N16">SUM(E10,H10,K10)</f>
        <v>35</v>
      </c>
      <c r="O10" s="84">
        <f aca="true" t="shared" si="1" ref="O10:O16">SUM(G10,J10,M10)</f>
        <v>43</v>
      </c>
      <c r="P10" s="86">
        <f aca="true" t="shared" si="2" ref="P10:P16">SUM(IF(E10&gt;G10,1,0),IF(H10&gt;J10,1,0),IF(K10&gt;M10,1,0))</f>
        <v>0</v>
      </c>
      <c r="Q10" s="87">
        <f aca="true" t="shared" si="3" ref="Q10:Q16">SUM(IF(G10&gt;E10,1,0),IF(J10&gt;H10,1,0),IF(M10&gt;K10,1,0))</f>
        <v>2</v>
      </c>
      <c r="R10" s="91">
        <f aca="true" t="shared" si="4" ref="R10:R16">IF(P10&gt;=2,1,0)</f>
        <v>0</v>
      </c>
      <c r="S10" s="89">
        <f aca="true" t="shared" si="5" ref="S10:S16">IF(R10=1,0,1)</f>
        <v>1</v>
      </c>
      <c r="T10" s="121"/>
    </row>
    <row r="11" spans="2:20" ht="30" customHeight="1">
      <c r="B11" s="78" t="s">
        <v>72</v>
      </c>
      <c r="C11" s="119" t="s">
        <v>177</v>
      </c>
      <c r="D11" s="119" t="s">
        <v>272</v>
      </c>
      <c r="E11" s="87">
        <v>24</v>
      </c>
      <c r="F11" s="87" t="s">
        <v>68</v>
      </c>
      <c r="G11" s="89">
        <v>22</v>
      </c>
      <c r="H11" s="87">
        <v>21</v>
      </c>
      <c r="I11" s="87" t="s">
        <v>68</v>
      </c>
      <c r="J11" s="89">
        <v>14</v>
      </c>
      <c r="K11" s="87"/>
      <c r="L11" s="87" t="s">
        <v>68</v>
      </c>
      <c r="M11" s="89"/>
      <c r="N11" s="84">
        <f t="shared" si="0"/>
        <v>45</v>
      </c>
      <c r="O11" s="84">
        <f t="shared" si="1"/>
        <v>36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5"/>
        <v>0</v>
      </c>
      <c r="T11" s="121"/>
    </row>
    <row r="12" spans="2:20" ht="30" customHeight="1">
      <c r="B12" s="78" t="s">
        <v>75</v>
      </c>
      <c r="C12" s="119" t="s">
        <v>179</v>
      </c>
      <c r="D12" s="119" t="s">
        <v>273</v>
      </c>
      <c r="E12" s="87">
        <v>21</v>
      </c>
      <c r="F12" s="87" t="s">
        <v>68</v>
      </c>
      <c r="G12" s="89">
        <v>12</v>
      </c>
      <c r="H12" s="87">
        <v>21</v>
      </c>
      <c r="I12" s="87" t="s">
        <v>68</v>
      </c>
      <c r="J12" s="89">
        <v>8</v>
      </c>
      <c r="K12" s="87"/>
      <c r="L12" s="87" t="s">
        <v>68</v>
      </c>
      <c r="M12" s="89"/>
      <c r="N12" s="84">
        <f t="shared" si="0"/>
        <v>42</v>
      </c>
      <c r="O12" s="84">
        <f t="shared" si="1"/>
        <v>20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5"/>
        <v>0</v>
      </c>
      <c r="T12" s="121"/>
    </row>
    <row r="13" spans="2:20" ht="30" customHeight="1">
      <c r="B13" s="78" t="s">
        <v>78</v>
      </c>
      <c r="C13" s="119" t="s">
        <v>181</v>
      </c>
      <c r="D13" s="119" t="s">
        <v>274</v>
      </c>
      <c r="E13" s="87">
        <v>21</v>
      </c>
      <c r="F13" s="87" t="s">
        <v>68</v>
      </c>
      <c r="G13" s="89">
        <v>9</v>
      </c>
      <c r="H13" s="87">
        <v>21</v>
      </c>
      <c r="I13" s="87" t="s">
        <v>68</v>
      </c>
      <c r="J13" s="89">
        <v>8</v>
      </c>
      <c r="K13" s="87"/>
      <c r="L13" s="87" t="s">
        <v>68</v>
      </c>
      <c r="M13" s="89"/>
      <c r="N13" s="84">
        <f t="shared" si="0"/>
        <v>42</v>
      </c>
      <c r="O13" s="84">
        <f t="shared" si="1"/>
        <v>17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5"/>
        <v>0</v>
      </c>
      <c r="T13" s="121"/>
    </row>
    <row r="14" spans="2:20" ht="30" customHeight="1">
      <c r="B14" s="78" t="s">
        <v>81</v>
      </c>
      <c r="C14" s="119" t="s">
        <v>264</v>
      </c>
      <c r="D14" s="119" t="s">
        <v>275</v>
      </c>
      <c r="E14" s="87">
        <v>21</v>
      </c>
      <c r="F14" s="87" t="s">
        <v>68</v>
      </c>
      <c r="G14" s="89">
        <v>15</v>
      </c>
      <c r="H14" s="87">
        <v>13</v>
      </c>
      <c r="I14" s="87" t="s">
        <v>68</v>
      </c>
      <c r="J14" s="89">
        <v>21</v>
      </c>
      <c r="K14" s="87">
        <v>21</v>
      </c>
      <c r="L14" s="87" t="s">
        <v>68</v>
      </c>
      <c r="M14" s="89">
        <v>10</v>
      </c>
      <c r="N14" s="84">
        <f t="shared" si="0"/>
        <v>55</v>
      </c>
      <c r="O14" s="84">
        <f t="shared" si="1"/>
        <v>46</v>
      </c>
      <c r="P14" s="86">
        <f t="shared" si="2"/>
        <v>2</v>
      </c>
      <c r="Q14" s="87">
        <f t="shared" si="3"/>
        <v>1</v>
      </c>
      <c r="R14" s="91">
        <f t="shared" si="4"/>
        <v>1</v>
      </c>
      <c r="S14" s="89">
        <f t="shared" si="5"/>
        <v>0</v>
      </c>
      <c r="T14" s="121"/>
    </row>
    <row r="15" spans="2:20" ht="30" customHeight="1">
      <c r="B15" s="78" t="s">
        <v>84</v>
      </c>
      <c r="C15" s="119" t="s">
        <v>105</v>
      </c>
      <c r="D15" s="119" t="s">
        <v>276</v>
      </c>
      <c r="E15" s="87">
        <v>21</v>
      </c>
      <c r="F15" s="87" t="s">
        <v>68</v>
      </c>
      <c r="G15" s="89">
        <v>16</v>
      </c>
      <c r="H15" s="87">
        <v>11</v>
      </c>
      <c r="I15" s="87" t="s">
        <v>68</v>
      </c>
      <c r="J15" s="89">
        <v>21</v>
      </c>
      <c r="K15" s="87">
        <v>21</v>
      </c>
      <c r="L15" s="87" t="s">
        <v>68</v>
      </c>
      <c r="M15" s="89">
        <v>16</v>
      </c>
      <c r="N15" s="84">
        <f t="shared" si="0"/>
        <v>53</v>
      </c>
      <c r="O15" s="84">
        <f t="shared" si="1"/>
        <v>53</v>
      </c>
      <c r="P15" s="86">
        <f t="shared" si="2"/>
        <v>2</v>
      </c>
      <c r="Q15" s="87">
        <f t="shared" si="3"/>
        <v>1</v>
      </c>
      <c r="R15" s="91">
        <f t="shared" si="4"/>
        <v>1</v>
      </c>
      <c r="S15" s="89">
        <f t="shared" si="5"/>
        <v>0</v>
      </c>
      <c r="T15" s="121"/>
    </row>
    <row r="16" spans="2:20" ht="30" customHeight="1" thickBot="1">
      <c r="B16" s="78" t="s">
        <v>87</v>
      </c>
      <c r="C16" s="119" t="s">
        <v>104</v>
      </c>
      <c r="D16" s="119" t="s">
        <v>277</v>
      </c>
      <c r="E16" s="87">
        <v>21</v>
      </c>
      <c r="F16" s="87" t="s">
        <v>68</v>
      </c>
      <c r="G16" s="89">
        <v>12</v>
      </c>
      <c r="H16" s="87">
        <v>21</v>
      </c>
      <c r="I16" s="87" t="s">
        <v>68</v>
      </c>
      <c r="J16" s="89">
        <v>12</v>
      </c>
      <c r="K16" s="87"/>
      <c r="L16" s="87" t="s">
        <v>68</v>
      </c>
      <c r="M16" s="89"/>
      <c r="N16" s="84">
        <f t="shared" si="0"/>
        <v>42</v>
      </c>
      <c r="O16" s="84">
        <f t="shared" si="1"/>
        <v>24</v>
      </c>
      <c r="P16" s="86">
        <f t="shared" si="2"/>
        <v>2</v>
      </c>
      <c r="Q16" s="87">
        <f t="shared" si="3"/>
        <v>0</v>
      </c>
      <c r="R16" s="91">
        <f t="shared" si="4"/>
        <v>1</v>
      </c>
      <c r="S16" s="89">
        <f t="shared" si="5"/>
        <v>0</v>
      </c>
      <c r="T16" s="121"/>
    </row>
    <row r="17" spans="2:20" ht="34.5" customHeight="1" thickBot="1">
      <c r="B17" s="92" t="s">
        <v>90</v>
      </c>
      <c r="C17" s="180" t="str">
        <f>IF(R17&gt;S17,D4,D5)</f>
        <v>TJ Keramika Chlumčany A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93">
        <f aca="true" t="shared" si="6" ref="N17:S17">SUM(N9:N16)</f>
        <v>381</v>
      </c>
      <c r="O17" s="94">
        <f t="shared" si="6"/>
        <v>297</v>
      </c>
      <c r="P17" s="93">
        <f t="shared" si="6"/>
        <v>14</v>
      </c>
      <c r="Q17" s="95">
        <f t="shared" si="6"/>
        <v>5</v>
      </c>
      <c r="R17" s="93">
        <f t="shared" si="6"/>
        <v>7</v>
      </c>
      <c r="S17" s="94">
        <f t="shared" si="6"/>
        <v>1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98" t="s">
        <v>267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 ht="19.5" customHeight="1">
      <c r="B22" s="104"/>
      <c r="C22" s="98" t="s">
        <v>267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10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 ht="12.75">
      <c r="B25" s="106" t="s">
        <v>95</v>
      </c>
      <c r="C25" s="98"/>
      <c r="D25" s="98"/>
      <c r="E25" s="106" t="s">
        <v>96</v>
      </c>
      <c r="F25" s="106"/>
      <c r="G25" s="106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ht="12.75">
      <c r="B26" s="107"/>
    </row>
    <row r="27" ht="12.75">
      <c r="B27" s="107"/>
    </row>
    <row r="28" ht="12.75">
      <c r="B28" s="107"/>
    </row>
    <row r="29" ht="12.75">
      <c r="B29" s="108"/>
    </row>
    <row r="30" ht="12.75">
      <c r="B30" s="107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221</v>
      </c>
      <c r="T4" s="165"/>
    </row>
    <row r="5" spans="2:20" ht="19.5" customHeight="1">
      <c r="B5" s="57" t="s">
        <v>54</v>
      </c>
      <c r="C5" s="59"/>
      <c r="D5" s="137" t="s">
        <v>26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8</v>
      </c>
      <c r="T6" s="65" t="s">
        <v>59</v>
      </c>
    </row>
    <row r="7" spans="2:20" ht="24.75" customHeight="1">
      <c r="B7" s="66"/>
      <c r="C7" s="67" t="str">
        <f>D4</f>
        <v>SK Jupiter A</v>
      </c>
      <c r="D7" s="67" t="str">
        <f>D5</f>
        <v>SK Jupiter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108</v>
      </c>
      <c r="D9" s="80" t="s">
        <v>66</v>
      </c>
      <c r="E9" s="81">
        <v>16</v>
      </c>
      <c r="F9" s="82" t="s">
        <v>68</v>
      </c>
      <c r="G9" s="83">
        <v>21</v>
      </c>
      <c r="H9" s="81">
        <v>21</v>
      </c>
      <c r="I9" s="82" t="s">
        <v>68</v>
      </c>
      <c r="J9" s="83">
        <v>18</v>
      </c>
      <c r="K9" s="81">
        <v>11</v>
      </c>
      <c r="L9" s="82" t="s">
        <v>68</v>
      </c>
      <c r="M9" s="83">
        <v>21</v>
      </c>
      <c r="N9" s="84">
        <f aca="true" t="shared" si="0" ref="N9:N14">E9+H9+K9</f>
        <v>48</v>
      </c>
      <c r="O9" s="85">
        <f aca="true" t="shared" si="1" ref="O9:O14">G9+J9+M9</f>
        <v>60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203</v>
      </c>
      <c r="D10" s="79" t="s">
        <v>222</v>
      </c>
      <c r="E10" s="81">
        <v>21</v>
      </c>
      <c r="F10" s="87" t="s">
        <v>68</v>
      </c>
      <c r="G10" s="83">
        <v>17</v>
      </c>
      <c r="H10" s="81">
        <v>21</v>
      </c>
      <c r="I10" s="87" t="s">
        <v>68</v>
      </c>
      <c r="J10" s="83">
        <v>14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31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205</v>
      </c>
      <c r="D11" s="79" t="s">
        <v>223</v>
      </c>
      <c r="E11" s="81">
        <v>21</v>
      </c>
      <c r="F11" s="87" t="s">
        <v>68</v>
      </c>
      <c r="G11" s="83">
        <v>18</v>
      </c>
      <c r="H11" s="81">
        <v>19</v>
      </c>
      <c r="I11" s="87" t="s">
        <v>68</v>
      </c>
      <c r="J11" s="83">
        <v>21</v>
      </c>
      <c r="K11" s="81">
        <v>16</v>
      </c>
      <c r="L11" s="87" t="s">
        <v>68</v>
      </c>
      <c r="M11" s="83">
        <v>21</v>
      </c>
      <c r="N11" s="84">
        <f t="shared" si="0"/>
        <v>56</v>
      </c>
      <c r="O11" s="85">
        <f t="shared" si="1"/>
        <v>60</v>
      </c>
      <c r="P11" s="86">
        <f t="shared" si="2"/>
        <v>1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224</v>
      </c>
      <c r="D12" s="79" t="s">
        <v>225</v>
      </c>
      <c r="E12" s="81">
        <v>21</v>
      </c>
      <c r="F12" s="87" t="s">
        <v>68</v>
      </c>
      <c r="G12" s="83">
        <v>13</v>
      </c>
      <c r="H12" s="81">
        <v>21</v>
      </c>
      <c r="I12" s="87" t="s">
        <v>68</v>
      </c>
      <c r="J12" s="83">
        <v>17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30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226</v>
      </c>
      <c r="D13" s="79" t="s">
        <v>102</v>
      </c>
      <c r="E13" s="81">
        <v>21</v>
      </c>
      <c r="F13" s="87" t="s">
        <v>68</v>
      </c>
      <c r="G13" s="83">
        <v>11</v>
      </c>
      <c r="H13" s="81">
        <v>21</v>
      </c>
      <c r="I13" s="87" t="s">
        <v>68</v>
      </c>
      <c r="J13" s="83">
        <v>16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27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89</v>
      </c>
      <c r="D14" s="79" t="s">
        <v>82</v>
      </c>
      <c r="E14" s="81">
        <v>21</v>
      </c>
      <c r="F14" s="87" t="s">
        <v>68</v>
      </c>
      <c r="G14" s="83">
        <v>13</v>
      </c>
      <c r="H14" s="81">
        <v>21</v>
      </c>
      <c r="I14" s="87" t="s">
        <v>68</v>
      </c>
      <c r="J14" s="83">
        <v>11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24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227</v>
      </c>
      <c r="D15" s="79" t="s">
        <v>228</v>
      </c>
      <c r="E15" s="81">
        <v>21</v>
      </c>
      <c r="F15" s="87" t="s">
        <v>68</v>
      </c>
      <c r="G15" s="83">
        <v>13</v>
      </c>
      <c r="H15" s="81">
        <v>20</v>
      </c>
      <c r="I15" s="87" t="s">
        <v>68</v>
      </c>
      <c r="J15" s="83">
        <v>22</v>
      </c>
      <c r="K15" s="81">
        <v>11</v>
      </c>
      <c r="L15" s="87" t="s">
        <v>68</v>
      </c>
      <c r="M15" s="83">
        <v>21</v>
      </c>
      <c r="N15" s="84">
        <f>E15+H15+K15</f>
        <v>52</v>
      </c>
      <c r="O15" s="85">
        <f>G15+J15+M15</f>
        <v>56</v>
      </c>
      <c r="P15" s="86">
        <f>IF(E15&gt;G15,1,0)+IF(H15&gt;J15,1,0)+IF(K15&gt;M15,1,0)</f>
        <v>1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213</v>
      </c>
      <c r="D16" s="79" t="s">
        <v>229</v>
      </c>
      <c r="E16" s="81">
        <v>21</v>
      </c>
      <c r="F16" s="87" t="s">
        <v>68</v>
      </c>
      <c r="G16" s="83">
        <v>13</v>
      </c>
      <c r="H16" s="81">
        <v>21</v>
      </c>
      <c r="I16" s="87" t="s">
        <v>68</v>
      </c>
      <c r="J16" s="83">
        <v>10</v>
      </c>
      <c r="K16" s="81"/>
      <c r="L16" s="87" t="s">
        <v>68</v>
      </c>
      <c r="M16" s="83"/>
      <c r="N16" s="84">
        <f>E16+H16+K16</f>
        <v>42</v>
      </c>
      <c r="O16" s="85">
        <f>G16+J16+M16</f>
        <v>23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366</v>
      </c>
      <c r="O17" s="94">
        <f t="shared" si="5"/>
        <v>311</v>
      </c>
      <c r="P17" s="93">
        <f t="shared" si="5"/>
        <v>13</v>
      </c>
      <c r="Q17" s="95">
        <f t="shared" si="5"/>
        <v>6</v>
      </c>
      <c r="R17" s="93">
        <f t="shared" si="5"/>
        <v>5</v>
      </c>
      <c r="S17" s="94">
        <f t="shared" si="5"/>
        <v>3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230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 t="s">
        <v>278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72" t="s">
        <v>48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75" t="s">
        <v>170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2" t="s">
        <v>52</v>
      </c>
      <c r="R4" s="163"/>
      <c r="S4" s="178" t="s">
        <v>221</v>
      </c>
      <c r="T4" s="179"/>
    </row>
    <row r="5" spans="2:20" ht="19.5" customHeight="1">
      <c r="B5" s="57" t="s">
        <v>54</v>
      </c>
      <c r="C5" s="59"/>
      <c r="D5" s="182" t="s">
        <v>256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40" t="s">
        <v>55</v>
      </c>
      <c r="R5" s="141"/>
      <c r="S5" s="185" t="s">
        <v>257</v>
      </c>
      <c r="T5" s="186"/>
    </row>
    <row r="6" spans="2:20" ht="19.5" customHeight="1" thickBot="1">
      <c r="B6" s="60" t="s">
        <v>57</v>
      </c>
      <c r="C6" s="61"/>
      <c r="D6" s="187" t="s">
        <v>258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2"/>
      <c r="R6" s="63"/>
      <c r="S6" s="118" t="s">
        <v>8</v>
      </c>
      <c r="T6" s="65" t="s">
        <v>59</v>
      </c>
    </row>
    <row r="7" spans="2:20" ht="24.75" customHeight="1">
      <c r="B7" s="66"/>
      <c r="C7" s="67" t="s">
        <v>259</v>
      </c>
      <c r="D7" s="67" t="s">
        <v>260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119" t="s">
        <v>173</v>
      </c>
      <c r="D9" s="120" t="s">
        <v>261</v>
      </c>
      <c r="E9" s="87">
        <v>16</v>
      </c>
      <c r="F9" s="82" t="s">
        <v>68</v>
      </c>
      <c r="G9" s="89">
        <v>21</v>
      </c>
      <c r="H9" s="87">
        <v>21</v>
      </c>
      <c r="I9" s="82" t="s">
        <v>68</v>
      </c>
      <c r="J9" s="89">
        <v>15</v>
      </c>
      <c r="K9" s="87">
        <v>21</v>
      </c>
      <c r="L9" s="82" t="s">
        <v>68</v>
      </c>
      <c r="M9" s="89">
        <v>19</v>
      </c>
      <c r="N9" s="84">
        <f>SUM(E9,H9,K9)</f>
        <v>58</v>
      </c>
      <c r="O9" s="84">
        <f>SUM(G9,J9,M9)</f>
        <v>55</v>
      </c>
      <c r="P9" s="86">
        <f>SUM(IF(E9&gt;G9,1,0),IF(H9&gt;J9,1,0),IF(K9&gt;M9,1,0))</f>
        <v>2</v>
      </c>
      <c r="Q9" s="87">
        <f>SUM(IF(G9&gt;E9,1,0),IF(J9&gt;H9,1,0),IF(M9&gt;K9,1,0))</f>
        <v>1</v>
      </c>
      <c r="R9" s="88">
        <f>IF(P9&gt;=2,1,0)</f>
        <v>1</v>
      </c>
      <c r="S9" s="89">
        <f>IF(R9=1,0,1)</f>
        <v>0</v>
      </c>
      <c r="T9" s="121"/>
    </row>
    <row r="10" spans="2:20" ht="30" customHeight="1">
      <c r="B10" s="78" t="s">
        <v>69</v>
      </c>
      <c r="C10" s="119" t="s">
        <v>175</v>
      </c>
      <c r="D10" s="119" t="s">
        <v>262</v>
      </c>
      <c r="E10" s="87">
        <v>16</v>
      </c>
      <c r="F10" s="87" t="s">
        <v>68</v>
      </c>
      <c r="G10" s="89">
        <v>21</v>
      </c>
      <c r="H10" s="87">
        <v>17</v>
      </c>
      <c r="I10" s="87" t="s">
        <v>68</v>
      </c>
      <c r="J10" s="89">
        <v>21</v>
      </c>
      <c r="K10" s="87"/>
      <c r="L10" s="87" t="s">
        <v>68</v>
      </c>
      <c r="M10" s="89"/>
      <c r="N10" s="84">
        <f aca="true" t="shared" si="0" ref="N10:N16">SUM(E10,H10,K10)</f>
        <v>33</v>
      </c>
      <c r="O10" s="84">
        <f aca="true" t="shared" si="1" ref="O10:O16">SUM(G10,J10,M10)</f>
        <v>42</v>
      </c>
      <c r="P10" s="86">
        <f aca="true" t="shared" si="2" ref="P10:P16">SUM(IF(E10&gt;G10,1,0),IF(H10&gt;J10,1,0),IF(K10&gt;M10,1,0))</f>
        <v>0</v>
      </c>
      <c r="Q10" s="87">
        <f aca="true" t="shared" si="3" ref="Q10:Q16">SUM(IF(G10&gt;E10,1,0),IF(J10&gt;H10,1,0),IF(M10&gt;K10,1,0))</f>
        <v>2</v>
      </c>
      <c r="R10" s="91">
        <f aca="true" t="shared" si="4" ref="R10:R16">IF(P10&gt;=2,1,0)</f>
        <v>0</v>
      </c>
      <c r="S10" s="89">
        <f aca="true" t="shared" si="5" ref="S10:S16">IF(R10=1,0,1)</f>
        <v>1</v>
      </c>
      <c r="T10" s="121"/>
    </row>
    <row r="11" spans="2:20" ht="30" customHeight="1">
      <c r="B11" s="78" t="s">
        <v>72</v>
      </c>
      <c r="C11" s="119" t="s">
        <v>252</v>
      </c>
      <c r="D11" s="119" t="s">
        <v>263</v>
      </c>
      <c r="E11" s="87">
        <v>0</v>
      </c>
      <c r="F11" s="87" t="s">
        <v>68</v>
      </c>
      <c r="G11" s="89">
        <v>21</v>
      </c>
      <c r="H11" s="87">
        <v>0</v>
      </c>
      <c r="I11" s="87" t="s">
        <v>68</v>
      </c>
      <c r="J11" s="89">
        <v>21</v>
      </c>
      <c r="K11" s="87"/>
      <c r="L11" s="87" t="s">
        <v>68</v>
      </c>
      <c r="M11" s="89"/>
      <c r="N11" s="84">
        <f t="shared" si="0"/>
        <v>0</v>
      </c>
      <c r="O11" s="84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5"/>
        <v>1</v>
      </c>
      <c r="T11" s="121"/>
    </row>
    <row r="12" spans="2:20" ht="30" customHeight="1">
      <c r="B12" s="78" t="s">
        <v>75</v>
      </c>
      <c r="C12" s="119" t="s">
        <v>179</v>
      </c>
      <c r="D12" s="119" t="s">
        <v>208</v>
      </c>
      <c r="E12" s="87">
        <v>21</v>
      </c>
      <c r="F12" s="87" t="s">
        <v>68</v>
      </c>
      <c r="G12" s="89">
        <v>11</v>
      </c>
      <c r="H12" s="87">
        <v>11</v>
      </c>
      <c r="I12" s="87" t="s">
        <v>68</v>
      </c>
      <c r="J12" s="89">
        <v>21</v>
      </c>
      <c r="K12" s="87">
        <v>24</v>
      </c>
      <c r="L12" s="87" t="s">
        <v>68</v>
      </c>
      <c r="M12" s="89">
        <v>26</v>
      </c>
      <c r="N12" s="84">
        <f t="shared" si="0"/>
        <v>56</v>
      </c>
      <c r="O12" s="84">
        <f t="shared" si="1"/>
        <v>58</v>
      </c>
      <c r="P12" s="86">
        <f t="shared" si="2"/>
        <v>1</v>
      </c>
      <c r="Q12" s="87">
        <f t="shared" si="3"/>
        <v>2</v>
      </c>
      <c r="R12" s="91">
        <f t="shared" si="4"/>
        <v>0</v>
      </c>
      <c r="S12" s="89">
        <f t="shared" si="5"/>
        <v>1</v>
      </c>
      <c r="T12" s="121"/>
    </row>
    <row r="13" spans="2:20" ht="30" customHeight="1">
      <c r="B13" s="78" t="s">
        <v>78</v>
      </c>
      <c r="C13" s="119" t="s">
        <v>181</v>
      </c>
      <c r="D13" s="119" t="s">
        <v>192</v>
      </c>
      <c r="E13" s="87">
        <v>21</v>
      </c>
      <c r="F13" s="87" t="s">
        <v>68</v>
      </c>
      <c r="G13" s="89">
        <v>12</v>
      </c>
      <c r="H13" s="87">
        <v>21</v>
      </c>
      <c r="I13" s="87" t="s">
        <v>68</v>
      </c>
      <c r="J13" s="89">
        <v>10</v>
      </c>
      <c r="K13" s="87"/>
      <c r="L13" s="87" t="s">
        <v>68</v>
      </c>
      <c r="M13" s="89"/>
      <c r="N13" s="84">
        <f t="shared" si="0"/>
        <v>42</v>
      </c>
      <c r="O13" s="84">
        <f t="shared" si="1"/>
        <v>22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5"/>
        <v>0</v>
      </c>
      <c r="T13" s="121"/>
    </row>
    <row r="14" spans="2:20" ht="30" customHeight="1">
      <c r="B14" s="78" t="s">
        <v>81</v>
      </c>
      <c r="C14" s="119" t="s">
        <v>264</v>
      </c>
      <c r="D14" s="119" t="s">
        <v>211</v>
      </c>
      <c r="E14" s="87">
        <v>21</v>
      </c>
      <c r="F14" s="87" t="s">
        <v>68</v>
      </c>
      <c r="G14" s="89">
        <v>4</v>
      </c>
      <c r="H14" s="87">
        <v>21</v>
      </c>
      <c r="I14" s="87" t="s">
        <v>68</v>
      </c>
      <c r="J14" s="89">
        <v>17</v>
      </c>
      <c r="K14" s="87"/>
      <c r="L14" s="87" t="s">
        <v>68</v>
      </c>
      <c r="M14" s="89"/>
      <c r="N14" s="84">
        <f t="shared" si="0"/>
        <v>42</v>
      </c>
      <c r="O14" s="84">
        <f t="shared" si="1"/>
        <v>21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5"/>
        <v>0</v>
      </c>
      <c r="T14" s="121"/>
    </row>
    <row r="15" spans="2:20" ht="30" customHeight="1">
      <c r="B15" s="78" t="s">
        <v>84</v>
      </c>
      <c r="C15" s="119" t="s">
        <v>265</v>
      </c>
      <c r="D15" s="119" t="s">
        <v>212</v>
      </c>
      <c r="E15" s="87">
        <v>21</v>
      </c>
      <c r="F15" s="87" t="s">
        <v>68</v>
      </c>
      <c r="G15" s="89">
        <v>14</v>
      </c>
      <c r="H15" s="87">
        <v>21</v>
      </c>
      <c r="I15" s="87" t="s">
        <v>68</v>
      </c>
      <c r="J15" s="89">
        <v>13</v>
      </c>
      <c r="K15" s="87"/>
      <c r="L15" s="87" t="s">
        <v>68</v>
      </c>
      <c r="M15" s="89"/>
      <c r="N15" s="84">
        <f t="shared" si="0"/>
        <v>42</v>
      </c>
      <c r="O15" s="84">
        <f t="shared" si="1"/>
        <v>27</v>
      </c>
      <c r="P15" s="86">
        <f t="shared" si="2"/>
        <v>2</v>
      </c>
      <c r="Q15" s="87">
        <f t="shared" si="3"/>
        <v>0</v>
      </c>
      <c r="R15" s="91">
        <f t="shared" si="4"/>
        <v>1</v>
      </c>
      <c r="S15" s="89">
        <f t="shared" si="5"/>
        <v>0</v>
      </c>
      <c r="T15" s="121"/>
    </row>
    <row r="16" spans="2:20" ht="30" customHeight="1" thickBot="1">
      <c r="B16" s="78" t="s">
        <v>87</v>
      </c>
      <c r="C16" s="119" t="s">
        <v>104</v>
      </c>
      <c r="D16" s="119" t="s">
        <v>266</v>
      </c>
      <c r="E16" s="87">
        <v>21</v>
      </c>
      <c r="F16" s="87" t="s">
        <v>68</v>
      </c>
      <c r="G16" s="89">
        <v>6</v>
      </c>
      <c r="H16" s="87">
        <v>21</v>
      </c>
      <c r="I16" s="87" t="s">
        <v>68</v>
      </c>
      <c r="J16" s="89">
        <v>17</v>
      </c>
      <c r="K16" s="87"/>
      <c r="L16" s="87" t="s">
        <v>68</v>
      </c>
      <c r="M16" s="89"/>
      <c r="N16" s="84">
        <f t="shared" si="0"/>
        <v>42</v>
      </c>
      <c r="O16" s="84">
        <f t="shared" si="1"/>
        <v>23</v>
      </c>
      <c r="P16" s="86">
        <f t="shared" si="2"/>
        <v>2</v>
      </c>
      <c r="Q16" s="87">
        <f t="shared" si="3"/>
        <v>0</v>
      </c>
      <c r="R16" s="91">
        <f t="shared" si="4"/>
        <v>1</v>
      </c>
      <c r="S16" s="89">
        <f t="shared" si="5"/>
        <v>0</v>
      </c>
      <c r="T16" s="121"/>
    </row>
    <row r="17" spans="2:20" ht="34.5" customHeight="1" thickBot="1">
      <c r="B17" s="92" t="s">
        <v>90</v>
      </c>
      <c r="C17" s="180" t="str">
        <f>IF(R17&gt;S17,D4,D5)</f>
        <v>TJ Keramika Chlumčany A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93">
        <f aca="true" t="shared" si="6" ref="N17:S17">SUM(N9:N16)</f>
        <v>315</v>
      </c>
      <c r="O17" s="94">
        <f t="shared" si="6"/>
        <v>290</v>
      </c>
      <c r="P17" s="93">
        <f t="shared" si="6"/>
        <v>11</v>
      </c>
      <c r="Q17" s="95">
        <f t="shared" si="6"/>
        <v>7</v>
      </c>
      <c r="R17" s="93">
        <f t="shared" si="6"/>
        <v>5</v>
      </c>
      <c r="S17" s="94">
        <f t="shared" si="6"/>
        <v>3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98" t="s">
        <v>267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 ht="19.5" customHeight="1">
      <c r="B22" s="104"/>
      <c r="C22" s="98" t="s">
        <v>267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10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 ht="12.75">
      <c r="B25" s="106" t="s">
        <v>95</v>
      </c>
      <c r="C25" s="98"/>
      <c r="D25" s="98"/>
      <c r="E25" s="106" t="s">
        <v>96</v>
      </c>
      <c r="F25" s="106"/>
      <c r="G25" s="106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ht="12.75">
      <c r="B26" s="107"/>
    </row>
    <row r="27" ht="12.75">
      <c r="B27" s="107"/>
    </row>
    <row r="28" ht="12.75">
      <c r="B28" s="107"/>
    </row>
    <row r="29" ht="12.75">
      <c r="B29" s="108"/>
    </row>
    <row r="30" ht="12.75">
      <c r="B30" s="107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221</v>
      </c>
      <c r="T4" s="165"/>
    </row>
    <row r="5" spans="2:20" ht="19.5" customHeight="1">
      <c r="B5" s="57" t="s">
        <v>54</v>
      </c>
      <c r="C5" s="59"/>
      <c r="D5" s="137" t="s">
        <v>26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242</v>
      </c>
      <c r="T5" s="143"/>
    </row>
    <row r="6" spans="2:20" ht="19.5" customHeight="1" thickBot="1">
      <c r="B6" s="60" t="s">
        <v>57</v>
      </c>
      <c r="C6" s="61"/>
      <c r="D6" s="144" t="s">
        <v>243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8</v>
      </c>
      <c r="T6" s="65" t="s">
        <v>59</v>
      </c>
    </row>
    <row r="7" spans="2:20" ht="24.75" customHeight="1">
      <c r="B7" s="66"/>
      <c r="C7" s="67" t="str">
        <f>D4</f>
        <v>ZÚ Klatovy</v>
      </c>
      <c r="D7" s="67" t="str">
        <f>D5</f>
        <v>SK Jupiter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244</v>
      </c>
      <c r="D9" s="80" t="s">
        <v>185</v>
      </c>
      <c r="E9" s="81">
        <v>14</v>
      </c>
      <c r="F9" s="82" t="s">
        <v>68</v>
      </c>
      <c r="G9" s="83">
        <v>21</v>
      </c>
      <c r="H9" s="81">
        <v>8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22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252</v>
      </c>
      <c r="D10" s="79" t="s">
        <v>245</v>
      </c>
      <c r="E10" s="81">
        <v>0</v>
      </c>
      <c r="F10" s="87" t="s">
        <v>68</v>
      </c>
      <c r="G10" s="83">
        <v>21</v>
      </c>
      <c r="H10" s="81">
        <v>0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0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146</v>
      </c>
      <c r="D11" s="79" t="s">
        <v>246</v>
      </c>
      <c r="E11" s="81">
        <v>17</v>
      </c>
      <c r="F11" s="87" t="s">
        <v>68</v>
      </c>
      <c r="G11" s="83">
        <v>21</v>
      </c>
      <c r="H11" s="81">
        <v>8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25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247</v>
      </c>
      <c r="D12" s="79" t="s">
        <v>248</v>
      </c>
      <c r="E12" s="81">
        <v>18</v>
      </c>
      <c r="F12" s="87" t="s">
        <v>68</v>
      </c>
      <c r="G12" s="83">
        <v>21</v>
      </c>
      <c r="H12" s="81">
        <v>14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32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149</v>
      </c>
      <c r="D13" s="79" t="s">
        <v>249</v>
      </c>
      <c r="E13" s="81">
        <v>21</v>
      </c>
      <c r="F13" s="87" t="s">
        <v>68</v>
      </c>
      <c r="G13" s="83">
        <v>10</v>
      </c>
      <c r="H13" s="81">
        <v>15</v>
      </c>
      <c r="I13" s="87" t="s">
        <v>68</v>
      </c>
      <c r="J13" s="83">
        <v>21</v>
      </c>
      <c r="K13" s="81">
        <v>23</v>
      </c>
      <c r="L13" s="87" t="s">
        <v>68</v>
      </c>
      <c r="M13" s="83">
        <v>21</v>
      </c>
      <c r="N13" s="84">
        <f t="shared" si="0"/>
        <v>59</v>
      </c>
      <c r="O13" s="85">
        <f t="shared" si="1"/>
        <v>52</v>
      </c>
      <c r="P13" s="86">
        <f t="shared" si="2"/>
        <v>2</v>
      </c>
      <c r="Q13" s="87">
        <f t="shared" si="3"/>
        <v>1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250</v>
      </c>
      <c r="D14" s="79" t="s">
        <v>198</v>
      </c>
      <c r="E14" s="81">
        <v>21</v>
      </c>
      <c r="F14" s="87" t="s">
        <v>68</v>
      </c>
      <c r="G14" s="83">
        <v>17</v>
      </c>
      <c r="H14" s="81">
        <v>21</v>
      </c>
      <c r="I14" s="87" t="s">
        <v>68</v>
      </c>
      <c r="J14" s="83">
        <v>14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31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152</v>
      </c>
      <c r="D15" s="79" t="s">
        <v>251</v>
      </c>
      <c r="E15" s="81">
        <v>15</v>
      </c>
      <c r="F15" s="87" t="s">
        <v>68</v>
      </c>
      <c r="G15" s="83">
        <v>21</v>
      </c>
      <c r="H15" s="81">
        <v>17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32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116</v>
      </c>
      <c r="D16" s="79" t="s">
        <v>196</v>
      </c>
      <c r="E16" s="81">
        <v>21</v>
      </c>
      <c r="F16" s="87" t="s">
        <v>68</v>
      </c>
      <c r="G16" s="83">
        <v>16</v>
      </c>
      <c r="H16" s="81">
        <v>21</v>
      </c>
      <c r="I16" s="87" t="s">
        <v>68</v>
      </c>
      <c r="J16" s="83">
        <v>14</v>
      </c>
      <c r="K16" s="81"/>
      <c r="L16" s="87" t="s">
        <v>68</v>
      </c>
      <c r="M16" s="83"/>
      <c r="N16" s="84">
        <f>E16+H16+K16</f>
        <v>42</v>
      </c>
      <c r="O16" s="85">
        <f>G16+J16+M16</f>
        <v>30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B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254</v>
      </c>
      <c r="O17" s="94">
        <f t="shared" si="5"/>
        <v>323</v>
      </c>
      <c r="P17" s="93">
        <f t="shared" si="5"/>
        <v>6</v>
      </c>
      <c r="Q17" s="95">
        <f t="shared" si="5"/>
        <v>11</v>
      </c>
      <c r="R17" s="93">
        <f t="shared" si="5"/>
        <v>3</v>
      </c>
      <c r="S17" s="94">
        <f t="shared" si="5"/>
        <v>5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278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0" customWidth="1"/>
    <col min="2" max="2" width="19.75390625" style="30" customWidth="1"/>
    <col min="3" max="3" width="1.75390625" style="30" customWidth="1"/>
    <col min="4" max="4" width="18.75390625" style="30" customWidth="1"/>
    <col min="5" max="5" width="5.875" style="30" customWidth="1"/>
    <col min="6" max="6" width="2.125" style="30" customWidth="1"/>
    <col min="7" max="7" width="20.75390625" style="30" customWidth="1"/>
    <col min="8" max="8" width="1.75390625" style="30" customWidth="1"/>
    <col min="9" max="9" width="17.875" style="30" customWidth="1"/>
    <col min="10" max="10" width="5.875" style="30" customWidth="1"/>
    <col min="11" max="11" width="1.875" style="30" customWidth="1"/>
    <col min="12" max="16384" width="9.125" style="30" customWidth="1"/>
  </cols>
  <sheetData>
    <row r="2" spans="2:9" ht="23.25">
      <c r="B2" s="134" t="s">
        <v>35</v>
      </c>
      <c r="C2" s="134"/>
      <c r="D2" s="134"/>
      <c r="E2" s="134"/>
      <c r="F2" s="134"/>
      <c r="G2" s="134"/>
      <c r="H2" s="134"/>
      <c r="I2" s="134"/>
    </row>
    <row r="3" spans="2:6" ht="12" customHeight="1">
      <c r="B3" s="37"/>
      <c r="C3" s="37"/>
      <c r="D3" s="37"/>
      <c r="E3" s="37"/>
      <c r="F3" s="37"/>
    </row>
    <row r="4" spans="2:9" ht="16.5" customHeight="1">
      <c r="B4" s="131" t="s">
        <v>36</v>
      </c>
      <c r="C4" s="131"/>
      <c r="D4" s="131"/>
      <c r="E4" s="131"/>
      <c r="F4" s="131"/>
      <c r="G4" s="131"/>
      <c r="H4" s="131"/>
      <c r="I4" s="131"/>
    </row>
    <row r="5" spans="2:6" ht="12" customHeight="1">
      <c r="B5" s="38"/>
      <c r="C5" s="38"/>
      <c r="D5" s="38"/>
      <c r="E5" s="38"/>
      <c r="F5" s="38"/>
    </row>
    <row r="6" spans="2:9" ht="12" customHeight="1">
      <c r="B6" s="132" t="s">
        <v>18</v>
      </c>
      <c r="C6" s="132"/>
      <c r="D6" s="132"/>
      <c r="E6" s="40"/>
      <c r="G6" s="132" t="s">
        <v>19</v>
      </c>
      <c r="H6" s="132"/>
      <c r="I6" s="132"/>
    </row>
    <row r="7" spans="2:10" ht="12" customHeight="1">
      <c r="B7" s="41" t="s">
        <v>26</v>
      </c>
      <c r="C7" s="42" t="s">
        <v>20</v>
      </c>
      <c r="D7" s="43" t="s">
        <v>1</v>
      </c>
      <c r="E7" s="47" t="s">
        <v>43</v>
      </c>
      <c r="G7" s="41" t="s">
        <v>1</v>
      </c>
      <c r="H7" s="42" t="s">
        <v>20</v>
      </c>
      <c r="I7" s="43" t="s">
        <v>21</v>
      </c>
      <c r="J7" s="47" t="s">
        <v>45</v>
      </c>
    </row>
    <row r="8" spans="2:10" ht="12">
      <c r="B8" s="41" t="s">
        <v>25</v>
      </c>
      <c r="C8" s="42" t="s">
        <v>20</v>
      </c>
      <c r="D8" s="43" t="s">
        <v>37</v>
      </c>
      <c r="E8" s="47" t="s">
        <v>44</v>
      </c>
      <c r="G8" s="41" t="s">
        <v>25</v>
      </c>
      <c r="H8" s="42" t="s">
        <v>20</v>
      </c>
      <c r="I8" s="43" t="s">
        <v>23</v>
      </c>
      <c r="J8" s="47" t="s">
        <v>139</v>
      </c>
    </row>
    <row r="9" spans="2:10" ht="12">
      <c r="B9" s="41" t="s">
        <v>23</v>
      </c>
      <c r="C9" s="42" t="s">
        <v>20</v>
      </c>
      <c r="D9" s="43" t="s">
        <v>21</v>
      </c>
      <c r="E9" s="47" t="s">
        <v>45</v>
      </c>
      <c r="G9" s="41" t="s">
        <v>26</v>
      </c>
      <c r="H9" s="42" t="s">
        <v>20</v>
      </c>
      <c r="I9" s="43" t="s">
        <v>37</v>
      </c>
      <c r="J9" s="47" t="s">
        <v>44</v>
      </c>
    </row>
    <row r="10" spans="2:9" ht="12">
      <c r="B10" s="41"/>
      <c r="C10" s="42"/>
      <c r="D10" s="43"/>
      <c r="E10" s="44"/>
      <c r="G10" s="133"/>
      <c r="H10" s="133"/>
      <c r="I10" s="133"/>
    </row>
    <row r="11" spans="2:9" ht="16.5" customHeight="1">
      <c r="B11" s="131" t="s">
        <v>38</v>
      </c>
      <c r="C11" s="131"/>
      <c r="D11" s="131"/>
      <c r="E11" s="131"/>
      <c r="F11" s="131"/>
      <c r="G11" s="131"/>
      <c r="H11" s="131"/>
      <c r="I11" s="131"/>
    </row>
    <row r="12" spans="2:6" ht="12" customHeight="1">
      <c r="B12" s="38"/>
      <c r="C12" s="38"/>
      <c r="D12" s="38"/>
      <c r="E12" s="38"/>
      <c r="F12" s="38"/>
    </row>
    <row r="13" spans="2:9" ht="12" customHeight="1">
      <c r="B13" s="132" t="s">
        <v>18</v>
      </c>
      <c r="C13" s="132"/>
      <c r="D13" s="132"/>
      <c r="E13" s="40"/>
      <c r="G13" s="132" t="s">
        <v>19</v>
      </c>
      <c r="H13" s="132"/>
      <c r="I13" s="132"/>
    </row>
    <row r="14" spans="2:10" ht="12">
      <c r="B14" s="41" t="s">
        <v>25</v>
      </c>
      <c r="C14" s="42" t="s">
        <v>20</v>
      </c>
      <c r="D14" s="43" t="s">
        <v>21</v>
      </c>
      <c r="E14" s="47" t="s">
        <v>45</v>
      </c>
      <c r="G14" s="41" t="s">
        <v>37</v>
      </c>
      <c r="H14" s="42" t="s">
        <v>20</v>
      </c>
      <c r="I14" s="43" t="s">
        <v>21</v>
      </c>
      <c r="J14" s="47" t="s">
        <v>158</v>
      </c>
    </row>
    <row r="15" spans="2:10" ht="12">
      <c r="B15" s="41" t="s">
        <v>1</v>
      </c>
      <c r="C15" s="42" t="s">
        <v>20</v>
      </c>
      <c r="D15" s="43" t="s">
        <v>37</v>
      </c>
      <c r="E15" s="47" t="s">
        <v>155</v>
      </c>
      <c r="G15" s="41" t="s">
        <v>1</v>
      </c>
      <c r="H15" s="42" t="s">
        <v>20</v>
      </c>
      <c r="I15" s="43" t="s">
        <v>23</v>
      </c>
      <c r="J15" s="47" t="s">
        <v>157</v>
      </c>
    </row>
    <row r="16" spans="2:10" ht="12">
      <c r="B16" s="41" t="s">
        <v>26</v>
      </c>
      <c r="C16" s="42" t="s">
        <v>20</v>
      </c>
      <c r="D16" s="43" t="s">
        <v>23</v>
      </c>
      <c r="E16" s="47" t="s">
        <v>156</v>
      </c>
      <c r="G16" s="41" t="s">
        <v>25</v>
      </c>
      <c r="H16" s="42" t="s">
        <v>20</v>
      </c>
      <c r="I16" s="43" t="s">
        <v>26</v>
      </c>
      <c r="J16" s="47" t="s">
        <v>158</v>
      </c>
    </row>
    <row r="17" spans="2:11" ht="12.75" customHeight="1">
      <c r="B17" s="48"/>
      <c r="C17" s="48"/>
      <c r="D17" s="133"/>
      <c r="E17" s="133"/>
      <c r="F17" s="133"/>
      <c r="G17" s="133"/>
      <c r="H17" s="48"/>
      <c r="I17" s="48"/>
      <c r="K17" s="46"/>
    </row>
    <row r="18" spans="2:9" ht="16.5" customHeight="1">
      <c r="B18" s="131" t="s">
        <v>39</v>
      </c>
      <c r="C18" s="131"/>
      <c r="D18" s="131"/>
      <c r="E18" s="131"/>
      <c r="F18" s="131"/>
      <c r="G18" s="131"/>
      <c r="H18" s="131"/>
      <c r="I18" s="131"/>
    </row>
    <row r="19" spans="2:6" ht="12" customHeight="1">
      <c r="B19" s="38"/>
      <c r="C19" s="38"/>
      <c r="D19" s="38"/>
      <c r="E19" s="38"/>
      <c r="F19" s="38"/>
    </row>
    <row r="20" spans="2:9" ht="12" customHeight="1">
      <c r="B20" s="132" t="s">
        <v>18</v>
      </c>
      <c r="C20" s="132"/>
      <c r="D20" s="132"/>
      <c r="E20" s="40"/>
      <c r="G20" s="132" t="s">
        <v>19</v>
      </c>
      <c r="H20" s="132"/>
      <c r="I20" s="132"/>
    </row>
    <row r="21" spans="2:10" ht="12">
      <c r="B21" s="41" t="s">
        <v>25</v>
      </c>
      <c r="C21" s="42" t="s">
        <v>20</v>
      </c>
      <c r="D21" s="43" t="s">
        <v>1</v>
      </c>
      <c r="E21" s="47" t="s">
        <v>155</v>
      </c>
      <c r="G21" s="41" t="s">
        <v>1</v>
      </c>
      <c r="H21" s="42" t="s">
        <v>20</v>
      </c>
      <c r="I21" s="43" t="s">
        <v>26</v>
      </c>
      <c r="J21" s="47" t="s">
        <v>219</v>
      </c>
    </row>
    <row r="22" spans="2:11" ht="12">
      <c r="B22" s="41" t="s">
        <v>21</v>
      </c>
      <c r="C22" s="42" t="s">
        <v>20</v>
      </c>
      <c r="D22" s="43" t="s">
        <v>26</v>
      </c>
      <c r="E22" s="47" t="s">
        <v>155</v>
      </c>
      <c r="G22" s="41" t="s">
        <v>37</v>
      </c>
      <c r="H22" s="42" t="s">
        <v>20</v>
      </c>
      <c r="I22" s="43" t="s">
        <v>25</v>
      </c>
      <c r="J22" s="47" t="s">
        <v>158</v>
      </c>
      <c r="K22" s="42"/>
    </row>
    <row r="23" spans="2:11" ht="12">
      <c r="B23" s="41" t="s">
        <v>37</v>
      </c>
      <c r="C23" s="42" t="s">
        <v>20</v>
      </c>
      <c r="D23" s="43" t="s">
        <v>23</v>
      </c>
      <c r="E23" s="47" t="s">
        <v>219</v>
      </c>
      <c r="G23" s="41" t="s">
        <v>21</v>
      </c>
      <c r="H23" s="42" t="s">
        <v>20</v>
      </c>
      <c r="I23" s="43" t="s">
        <v>23</v>
      </c>
      <c r="J23" s="47" t="s">
        <v>44</v>
      </c>
      <c r="K23" s="42"/>
    </row>
    <row r="24" spans="2:9" ht="12">
      <c r="B24" s="41"/>
      <c r="C24" s="42"/>
      <c r="D24" s="43"/>
      <c r="E24" s="53"/>
      <c r="G24" s="41"/>
      <c r="H24" s="42"/>
      <c r="I24" s="43"/>
    </row>
    <row r="25" spans="2:9" ht="15.75">
      <c r="B25" s="131" t="s">
        <v>40</v>
      </c>
      <c r="C25" s="131"/>
      <c r="D25" s="131"/>
      <c r="E25" s="131"/>
      <c r="F25" s="131"/>
      <c r="G25" s="131"/>
      <c r="H25" s="131"/>
      <c r="I25" s="131"/>
    </row>
    <row r="26" spans="2:6" ht="12" customHeight="1">
      <c r="B26" s="38"/>
      <c r="C26" s="38"/>
      <c r="D26" s="38"/>
      <c r="E26" s="38"/>
      <c r="F26" s="38"/>
    </row>
    <row r="27" spans="2:9" ht="12">
      <c r="B27" s="132" t="s">
        <v>18</v>
      </c>
      <c r="C27" s="132"/>
      <c r="D27" s="132"/>
      <c r="E27" s="40"/>
      <c r="G27" s="132" t="s">
        <v>19</v>
      </c>
      <c r="H27" s="132"/>
      <c r="I27" s="132"/>
    </row>
    <row r="28" spans="2:10" ht="12">
      <c r="B28" s="41" t="s">
        <v>21</v>
      </c>
      <c r="C28" s="42" t="s">
        <v>20</v>
      </c>
      <c r="D28" s="43" t="s">
        <v>1</v>
      </c>
      <c r="E28" s="47" t="s">
        <v>43</v>
      </c>
      <c r="G28" s="41" t="s">
        <v>21</v>
      </c>
      <c r="H28" s="42" t="s">
        <v>20</v>
      </c>
      <c r="I28" s="43" t="s">
        <v>25</v>
      </c>
      <c r="J28" s="47" t="s">
        <v>155</v>
      </c>
    </row>
    <row r="29" spans="2:10" ht="12">
      <c r="B29" s="41" t="s">
        <v>23</v>
      </c>
      <c r="C29" s="42" t="s">
        <v>20</v>
      </c>
      <c r="D29" s="43" t="s">
        <v>25</v>
      </c>
      <c r="E29" s="47" t="s">
        <v>219</v>
      </c>
      <c r="G29" s="41" t="s">
        <v>37</v>
      </c>
      <c r="H29" s="42" t="s">
        <v>20</v>
      </c>
      <c r="I29" s="43" t="s">
        <v>1</v>
      </c>
      <c r="J29" s="47" t="s">
        <v>156</v>
      </c>
    </row>
    <row r="30" spans="2:10" ht="12">
      <c r="B30" s="41" t="s">
        <v>37</v>
      </c>
      <c r="C30" s="42" t="s">
        <v>20</v>
      </c>
      <c r="D30" s="43" t="s">
        <v>26</v>
      </c>
      <c r="E30" s="47" t="s">
        <v>156</v>
      </c>
      <c r="G30" s="41" t="s">
        <v>23</v>
      </c>
      <c r="H30" s="42" t="s">
        <v>20</v>
      </c>
      <c r="I30" s="43" t="s">
        <v>26</v>
      </c>
      <c r="J30" s="47" t="s">
        <v>219</v>
      </c>
    </row>
    <row r="31" spans="2:9" ht="12.75" customHeight="1">
      <c r="B31" s="41"/>
      <c r="C31" s="42"/>
      <c r="D31" s="133"/>
      <c r="E31" s="133"/>
      <c r="F31" s="133"/>
      <c r="G31" s="133"/>
      <c r="H31" s="42"/>
      <c r="I31" s="43"/>
    </row>
    <row r="32" spans="2:9" ht="16.5" customHeight="1">
      <c r="B32" s="131" t="s">
        <v>41</v>
      </c>
      <c r="C32" s="131"/>
      <c r="D32" s="131"/>
      <c r="E32" s="131"/>
      <c r="F32" s="131"/>
      <c r="G32" s="131"/>
      <c r="H32" s="131"/>
      <c r="I32" s="131"/>
    </row>
    <row r="33" spans="2:6" ht="12" customHeight="1">
      <c r="B33" s="38"/>
      <c r="C33" s="38"/>
      <c r="D33" s="38"/>
      <c r="E33" s="38"/>
      <c r="F33" s="38"/>
    </row>
    <row r="34" spans="2:9" ht="12" customHeight="1">
      <c r="B34" s="132" t="s">
        <v>18</v>
      </c>
      <c r="C34" s="132"/>
      <c r="D34" s="132"/>
      <c r="E34" s="40"/>
      <c r="G34" s="132" t="s">
        <v>19</v>
      </c>
      <c r="H34" s="132"/>
      <c r="I34" s="132"/>
    </row>
    <row r="35" spans="2:10" ht="12">
      <c r="B35" s="41" t="s">
        <v>21</v>
      </c>
      <c r="C35" s="42" t="s">
        <v>20</v>
      </c>
      <c r="D35" s="43" t="s">
        <v>37</v>
      </c>
      <c r="E35" s="47" t="s">
        <v>43</v>
      </c>
      <c r="G35" s="41" t="s">
        <v>1</v>
      </c>
      <c r="H35" s="42" t="s">
        <v>20</v>
      </c>
      <c r="I35" s="43" t="s">
        <v>25</v>
      </c>
      <c r="J35" s="47" t="s">
        <v>158</v>
      </c>
    </row>
    <row r="36" spans="2:10" ht="12">
      <c r="B36" s="41" t="s">
        <v>23</v>
      </c>
      <c r="C36" s="42" t="s">
        <v>20</v>
      </c>
      <c r="D36" s="43" t="s">
        <v>1</v>
      </c>
      <c r="E36" s="47" t="s">
        <v>155</v>
      </c>
      <c r="G36" s="41" t="s">
        <v>26</v>
      </c>
      <c r="H36" s="42" t="s">
        <v>20</v>
      </c>
      <c r="I36" s="43" t="s">
        <v>21</v>
      </c>
      <c r="J36" s="47" t="s">
        <v>157</v>
      </c>
    </row>
    <row r="37" spans="2:10" ht="12">
      <c r="B37" s="41" t="s">
        <v>26</v>
      </c>
      <c r="C37" s="42" t="s">
        <v>20</v>
      </c>
      <c r="D37" s="43" t="s">
        <v>25</v>
      </c>
      <c r="E37" s="47" t="s">
        <v>155</v>
      </c>
      <c r="G37" s="41" t="s">
        <v>23</v>
      </c>
      <c r="H37" s="42" t="s">
        <v>20</v>
      </c>
      <c r="I37" s="43" t="s">
        <v>37</v>
      </c>
      <c r="J37" s="47" t="s">
        <v>44</v>
      </c>
    </row>
    <row r="38" spans="2:9" ht="12">
      <c r="B38" s="41"/>
      <c r="C38" s="42"/>
      <c r="D38" s="43"/>
      <c r="E38" s="43"/>
      <c r="G38" s="41"/>
      <c r="H38" s="42"/>
      <c r="I38" s="43"/>
    </row>
    <row r="39" spans="2:9" ht="15.75">
      <c r="B39" s="131" t="s">
        <v>42</v>
      </c>
      <c r="C39" s="131"/>
      <c r="D39" s="131"/>
      <c r="E39" s="131"/>
      <c r="F39" s="131"/>
      <c r="G39" s="131"/>
      <c r="H39" s="131"/>
      <c r="I39" s="131"/>
    </row>
    <row r="40" spans="2:6" ht="12" customHeight="1">
      <c r="B40" s="38"/>
      <c r="C40" s="38"/>
      <c r="D40" s="38"/>
      <c r="E40" s="38"/>
      <c r="F40" s="38"/>
    </row>
    <row r="41" spans="2:11" ht="12" customHeight="1">
      <c r="B41" s="132" t="s">
        <v>364</v>
      </c>
      <c r="C41" s="132"/>
      <c r="D41" s="132"/>
      <c r="E41" s="132"/>
      <c r="F41" s="132"/>
      <c r="G41" s="132" t="s">
        <v>27</v>
      </c>
      <c r="H41" s="132"/>
      <c r="I41" s="132"/>
      <c r="J41" s="39"/>
      <c r="K41" s="39"/>
    </row>
    <row r="42" spans="2:10" ht="12" customHeight="1">
      <c r="B42" s="41" t="s">
        <v>37</v>
      </c>
      <c r="C42" s="42" t="s">
        <v>20</v>
      </c>
      <c r="D42" s="43" t="s">
        <v>25</v>
      </c>
      <c r="G42" s="41" t="s">
        <v>28</v>
      </c>
      <c r="H42" s="42" t="s">
        <v>20</v>
      </c>
      <c r="I42" s="43" t="s">
        <v>29</v>
      </c>
      <c r="J42" s="43"/>
    </row>
    <row r="43" spans="2:10" ht="11.25" customHeight="1">
      <c r="B43" s="41" t="s">
        <v>1</v>
      </c>
      <c r="C43" s="42" t="s">
        <v>20</v>
      </c>
      <c r="D43" s="43" t="s">
        <v>23</v>
      </c>
      <c r="E43" s="44"/>
      <c r="G43" s="46" t="s">
        <v>30</v>
      </c>
      <c r="H43" s="42" t="s">
        <v>20</v>
      </c>
      <c r="I43" s="45" t="s">
        <v>31</v>
      </c>
      <c r="J43" s="45"/>
    </row>
    <row r="44" spans="2:5" ht="12">
      <c r="B44" s="41"/>
      <c r="C44" s="42"/>
      <c r="D44" s="43"/>
      <c r="E44" s="44"/>
    </row>
  </sheetData>
  <sheetProtection password="CC26" sheet="1"/>
  <mergeCells count="23">
    <mergeCell ref="B2:I2"/>
    <mergeCell ref="B4:I4"/>
    <mergeCell ref="B6:D6"/>
    <mergeCell ref="G6:I6"/>
    <mergeCell ref="G10:I10"/>
    <mergeCell ref="B11:I11"/>
    <mergeCell ref="G34:I34"/>
    <mergeCell ref="B13:D13"/>
    <mergeCell ref="G13:I13"/>
    <mergeCell ref="D17:G17"/>
    <mergeCell ref="B18:I18"/>
    <mergeCell ref="B20:D20"/>
    <mergeCell ref="G20:I20"/>
    <mergeCell ref="B39:I39"/>
    <mergeCell ref="B41:D41"/>
    <mergeCell ref="E41:F41"/>
    <mergeCell ref="G41:I41"/>
    <mergeCell ref="B25:I25"/>
    <mergeCell ref="B27:D27"/>
    <mergeCell ref="G27:I27"/>
    <mergeCell ref="D31:G31"/>
    <mergeCell ref="B32:I32"/>
    <mergeCell ref="B34:D34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221</v>
      </c>
      <c r="T4" s="165"/>
    </row>
    <row r="5" spans="2:20" ht="19.5" customHeight="1">
      <c r="B5" s="57" t="s">
        <v>54</v>
      </c>
      <c r="C5" s="59"/>
      <c r="D5" s="137" t="s">
        <v>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125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8</v>
      </c>
      <c r="T6" s="65" t="s">
        <v>59</v>
      </c>
    </row>
    <row r="7" spans="2:20" ht="24.75" customHeight="1">
      <c r="B7" s="66"/>
      <c r="C7" s="67" t="str">
        <f>D4</f>
        <v>TJ Sokol Doubravka B</v>
      </c>
      <c r="D7" s="67" t="str">
        <f>D5</f>
        <v>SK Jupiter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236</v>
      </c>
      <c r="D9" s="80" t="s">
        <v>241</v>
      </c>
      <c r="E9" s="81">
        <v>15</v>
      </c>
      <c r="F9" s="82" t="s">
        <v>68</v>
      </c>
      <c r="G9" s="83">
        <v>21</v>
      </c>
      <c r="H9" s="81">
        <v>21</v>
      </c>
      <c r="I9" s="82" t="s">
        <v>68</v>
      </c>
      <c r="J9" s="83">
        <v>17</v>
      </c>
      <c r="K9" s="81">
        <v>19</v>
      </c>
      <c r="L9" s="82" t="s">
        <v>68</v>
      </c>
      <c r="M9" s="83">
        <v>21</v>
      </c>
      <c r="N9" s="84">
        <f aca="true" t="shared" si="0" ref="N9:N14">E9+H9+K9</f>
        <v>55</v>
      </c>
      <c r="O9" s="85">
        <f aca="true" t="shared" si="1" ref="O9:O14">G9+J9+M9</f>
        <v>59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237</v>
      </c>
      <c r="D10" s="79" t="s">
        <v>240</v>
      </c>
      <c r="E10" s="81">
        <v>14</v>
      </c>
      <c r="F10" s="87" t="s">
        <v>68</v>
      </c>
      <c r="G10" s="83">
        <v>21</v>
      </c>
      <c r="H10" s="81">
        <v>19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33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165</v>
      </c>
      <c r="D11" s="79" t="s">
        <v>239</v>
      </c>
      <c r="E11" s="81">
        <v>21</v>
      </c>
      <c r="F11" s="87" t="s">
        <v>68</v>
      </c>
      <c r="G11" s="83">
        <v>18</v>
      </c>
      <c r="H11" s="81">
        <v>21</v>
      </c>
      <c r="I11" s="87" t="s">
        <v>68</v>
      </c>
      <c r="J11" s="83">
        <v>18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36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132</v>
      </c>
      <c r="D12" s="79" t="s">
        <v>238</v>
      </c>
      <c r="E12" s="81">
        <v>21</v>
      </c>
      <c r="F12" s="87" t="s">
        <v>68</v>
      </c>
      <c r="G12" s="83">
        <v>11</v>
      </c>
      <c r="H12" s="81">
        <v>21</v>
      </c>
      <c r="I12" s="87" t="s">
        <v>68</v>
      </c>
      <c r="J12" s="83">
        <v>15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26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119</v>
      </c>
      <c r="D13" s="79" t="s">
        <v>231</v>
      </c>
      <c r="E13" s="81">
        <v>10</v>
      </c>
      <c r="F13" s="87" t="s">
        <v>68</v>
      </c>
      <c r="G13" s="83">
        <v>21</v>
      </c>
      <c r="H13" s="81">
        <v>20</v>
      </c>
      <c r="I13" s="87" t="s">
        <v>68</v>
      </c>
      <c r="J13" s="83">
        <v>22</v>
      </c>
      <c r="K13" s="81"/>
      <c r="L13" s="87" t="s">
        <v>68</v>
      </c>
      <c r="M13" s="83"/>
      <c r="N13" s="84">
        <f t="shared" si="0"/>
        <v>30</v>
      </c>
      <c r="O13" s="85">
        <f t="shared" si="1"/>
        <v>43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118</v>
      </c>
      <c r="D14" s="79" t="s">
        <v>232</v>
      </c>
      <c r="E14" s="81">
        <v>19</v>
      </c>
      <c r="F14" s="87" t="s">
        <v>68</v>
      </c>
      <c r="G14" s="83">
        <v>21</v>
      </c>
      <c r="H14" s="81">
        <v>15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34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162</v>
      </c>
      <c r="D15" s="79" t="s">
        <v>233</v>
      </c>
      <c r="E15" s="81">
        <v>28</v>
      </c>
      <c r="F15" s="87" t="s">
        <v>68</v>
      </c>
      <c r="G15" s="83">
        <v>26</v>
      </c>
      <c r="H15" s="81">
        <v>23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51</v>
      </c>
      <c r="O15" s="85">
        <f>G15+J15+M15</f>
        <v>47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124</v>
      </c>
      <c r="D16" s="79" t="s">
        <v>234</v>
      </c>
      <c r="E16" s="81">
        <v>15</v>
      </c>
      <c r="F16" s="87" t="s">
        <v>68</v>
      </c>
      <c r="G16" s="83">
        <v>21</v>
      </c>
      <c r="H16" s="81">
        <v>15</v>
      </c>
      <c r="I16" s="87" t="s">
        <v>68</v>
      </c>
      <c r="J16" s="83">
        <v>21</v>
      </c>
      <c r="K16" s="81"/>
      <c r="L16" s="87" t="s">
        <v>68</v>
      </c>
      <c r="M16" s="83"/>
      <c r="N16" s="84">
        <f>E16+H16+K16</f>
        <v>30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317</v>
      </c>
      <c r="O17" s="94">
        <f t="shared" si="5"/>
        <v>337</v>
      </c>
      <c r="P17" s="93">
        <f t="shared" si="5"/>
        <v>7</v>
      </c>
      <c r="Q17" s="95">
        <f t="shared" si="5"/>
        <v>10</v>
      </c>
      <c r="R17" s="93">
        <f t="shared" si="5"/>
        <v>3</v>
      </c>
      <c r="S17" s="94">
        <f t="shared" si="5"/>
        <v>5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235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160</v>
      </c>
      <c r="T4" s="165"/>
    </row>
    <row r="5" spans="2:20" ht="19.5" customHeight="1">
      <c r="B5" s="57" t="s">
        <v>54</v>
      </c>
      <c r="C5" s="59"/>
      <c r="D5" s="137" t="s">
        <v>26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125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7</v>
      </c>
      <c r="T6" s="65" t="s">
        <v>59</v>
      </c>
    </row>
    <row r="7" spans="2:20" ht="24.75" customHeight="1">
      <c r="B7" s="66"/>
      <c r="C7" s="67" t="str">
        <f>D4</f>
        <v>TJ Sokol Doubravka B</v>
      </c>
      <c r="D7" s="67" t="str">
        <f>D5</f>
        <v>SK Jupiter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127</v>
      </c>
      <c r="D9" s="80" t="s">
        <v>185</v>
      </c>
      <c r="E9" s="81">
        <v>8</v>
      </c>
      <c r="F9" s="82" t="s">
        <v>68</v>
      </c>
      <c r="G9" s="83">
        <v>21</v>
      </c>
      <c r="H9" s="81">
        <v>16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24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164</v>
      </c>
      <c r="D10" s="79" t="s">
        <v>186</v>
      </c>
      <c r="E10" s="81">
        <v>16</v>
      </c>
      <c r="F10" s="87" t="s">
        <v>68</v>
      </c>
      <c r="G10" s="83">
        <v>21</v>
      </c>
      <c r="H10" s="81">
        <v>21</v>
      </c>
      <c r="I10" s="87" t="s">
        <v>68</v>
      </c>
      <c r="J10" s="83">
        <v>19</v>
      </c>
      <c r="K10" s="81">
        <v>21</v>
      </c>
      <c r="L10" s="87" t="s">
        <v>68</v>
      </c>
      <c r="M10" s="83">
        <v>19</v>
      </c>
      <c r="N10" s="84">
        <f t="shared" si="0"/>
        <v>58</v>
      </c>
      <c r="O10" s="85">
        <f t="shared" si="1"/>
        <v>59</v>
      </c>
      <c r="P10" s="86">
        <f t="shared" si="2"/>
        <v>2</v>
      </c>
      <c r="Q10" s="87">
        <f t="shared" si="3"/>
        <v>1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165</v>
      </c>
      <c r="D11" s="79" t="s">
        <v>188</v>
      </c>
      <c r="E11" s="81">
        <v>21</v>
      </c>
      <c r="F11" s="87" t="s">
        <v>68</v>
      </c>
      <c r="G11" s="83">
        <v>10</v>
      </c>
      <c r="H11" s="81">
        <v>21</v>
      </c>
      <c r="I11" s="87" t="s">
        <v>68</v>
      </c>
      <c r="J11" s="83">
        <v>16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26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199</v>
      </c>
      <c r="D12" s="79" t="s">
        <v>200</v>
      </c>
      <c r="E12" s="81">
        <v>21</v>
      </c>
      <c r="F12" s="87" t="s">
        <v>68</v>
      </c>
      <c r="G12" s="83">
        <v>13</v>
      </c>
      <c r="H12" s="81">
        <v>21</v>
      </c>
      <c r="I12" s="87" t="s">
        <v>68</v>
      </c>
      <c r="J12" s="83">
        <v>10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23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119</v>
      </c>
      <c r="D13" s="79" t="s">
        <v>191</v>
      </c>
      <c r="E13" s="81">
        <v>19</v>
      </c>
      <c r="F13" s="87" t="s">
        <v>68</v>
      </c>
      <c r="G13" s="83">
        <v>21</v>
      </c>
      <c r="H13" s="81">
        <v>21</v>
      </c>
      <c r="I13" s="87" t="s">
        <v>68</v>
      </c>
      <c r="J13" s="83">
        <v>18</v>
      </c>
      <c r="K13" s="81">
        <v>21</v>
      </c>
      <c r="L13" s="87" t="s">
        <v>68</v>
      </c>
      <c r="M13" s="83">
        <v>19</v>
      </c>
      <c r="N13" s="84">
        <f t="shared" si="0"/>
        <v>61</v>
      </c>
      <c r="O13" s="85">
        <f t="shared" si="1"/>
        <v>58</v>
      </c>
      <c r="P13" s="86">
        <f t="shared" si="2"/>
        <v>2</v>
      </c>
      <c r="Q13" s="87">
        <f t="shared" si="3"/>
        <v>1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124</v>
      </c>
      <c r="D14" s="79" t="s">
        <v>198</v>
      </c>
      <c r="E14" s="81">
        <v>21</v>
      </c>
      <c r="F14" s="87" t="s">
        <v>68</v>
      </c>
      <c r="G14" s="83">
        <v>17</v>
      </c>
      <c r="H14" s="81">
        <v>21</v>
      </c>
      <c r="I14" s="87" t="s">
        <v>68</v>
      </c>
      <c r="J14" s="83">
        <v>14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31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122</v>
      </c>
      <c r="D15" s="79" t="s">
        <v>195</v>
      </c>
      <c r="E15" s="81">
        <v>21</v>
      </c>
      <c r="F15" s="87" t="s">
        <v>68</v>
      </c>
      <c r="G15" s="83">
        <v>15</v>
      </c>
      <c r="H15" s="81">
        <v>21</v>
      </c>
      <c r="I15" s="87" t="s">
        <v>68</v>
      </c>
      <c r="J15" s="83">
        <v>17</v>
      </c>
      <c r="K15" s="81"/>
      <c r="L15" s="87" t="s">
        <v>68</v>
      </c>
      <c r="M15" s="83"/>
      <c r="N15" s="84">
        <f>E15+H15+K15</f>
        <v>42</v>
      </c>
      <c r="O15" s="85">
        <f>G15+J15+M15</f>
        <v>32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163</v>
      </c>
      <c r="D16" s="79" t="s">
        <v>196</v>
      </c>
      <c r="E16" s="81">
        <v>21</v>
      </c>
      <c r="F16" s="87" t="s">
        <v>68</v>
      </c>
      <c r="G16" s="83">
        <v>19</v>
      </c>
      <c r="H16" s="81">
        <v>21</v>
      </c>
      <c r="I16" s="87" t="s">
        <v>68</v>
      </c>
      <c r="J16" s="83">
        <v>17</v>
      </c>
      <c r="K16" s="81"/>
      <c r="L16" s="87" t="s">
        <v>68</v>
      </c>
      <c r="M16" s="83"/>
      <c r="N16" s="84">
        <f>E16+H16+K16</f>
        <v>42</v>
      </c>
      <c r="O16" s="85">
        <f>G16+J16+M16</f>
        <v>36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Sokol Doubravka B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353</v>
      </c>
      <c r="O17" s="94">
        <f t="shared" si="5"/>
        <v>307</v>
      </c>
      <c r="P17" s="93">
        <f t="shared" si="5"/>
        <v>14</v>
      </c>
      <c r="Q17" s="95">
        <f t="shared" si="5"/>
        <v>4</v>
      </c>
      <c r="R17" s="93">
        <f t="shared" si="5"/>
        <v>7</v>
      </c>
      <c r="S17" s="94">
        <f t="shared" si="5"/>
        <v>1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160</v>
      </c>
      <c r="T4" s="165"/>
    </row>
    <row r="5" spans="2:20" ht="19.5" customHeight="1">
      <c r="B5" s="57" t="s">
        <v>54</v>
      </c>
      <c r="C5" s="59"/>
      <c r="D5" s="137" t="s">
        <v>23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7</v>
      </c>
      <c r="T6" s="65" t="s">
        <v>59</v>
      </c>
    </row>
    <row r="7" spans="2:20" ht="24.75" customHeight="1">
      <c r="B7" s="66"/>
      <c r="C7" s="67" t="str">
        <f>D4</f>
        <v>SK Jupiter A</v>
      </c>
      <c r="D7" s="67" t="str">
        <f>D5</f>
        <v>TJ Spartak Chrást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201</v>
      </c>
      <c r="D9" s="80" t="s">
        <v>202</v>
      </c>
      <c r="E9" s="81">
        <v>21</v>
      </c>
      <c r="F9" s="82" t="s">
        <v>68</v>
      </c>
      <c r="G9" s="83">
        <v>14</v>
      </c>
      <c r="H9" s="81">
        <v>17</v>
      </c>
      <c r="I9" s="82" t="s">
        <v>68</v>
      </c>
      <c r="J9" s="83">
        <v>21</v>
      </c>
      <c r="K9" s="81">
        <v>22</v>
      </c>
      <c r="L9" s="82" t="s">
        <v>68</v>
      </c>
      <c r="M9" s="83">
        <v>20</v>
      </c>
      <c r="N9" s="84">
        <f aca="true" t="shared" si="0" ref="N9:N14">E9+H9+K9</f>
        <v>60</v>
      </c>
      <c r="O9" s="85">
        <f aca="true" t="shared" si="1" ref="O9:O14">G9+J9+M9</f>
        <v>55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1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203</v>
      </c>
      <c r="D10" s="79" t="s">
        <v>204</v>
      </c>
      <c r="E10" s="81">
        <v>22</v>
      </c>
      <c r="F10" s="87" t="s">
        <v>68</v>
      </c>
      <c r="G10" s="83">
        <v>20</v>
      </c>
      <c r="H10" s="81">
        <v>17</v>
      </c>
      <c r="I10" s="87" t="s">
        <v>68</v>
      </c>
      <c r="J10" s="83">
        <v>21</v>
      </c>
      <c r="K10" s="81">
        <v>21</v>
      </c>
      <c r="L10" s="87" t="s">
        <v>68</v>
      </c>
      <c r="M10" s="83">
        <v>18</v>
      </c>
      <c r="N10" s="84">
        <f t="shared" si="0"/>
        <v>60</v>
      </c>
      <c r="O10" s="85">
        <f t="shared" si="1"/>
        <v>59</v>
      </c>
      <c r="P10" s="86">
        <f t="shared" si="2"/>
        <v>2</v>
      </c>
      <c r="Q10" s="87">
        <f t="shared" si="3"/>
        <v>1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205</v>
      </c>
      <c r="D11" s="79" t="s">
        <v>206</v>
      </c>
      <c r="E11" s="81">
        <v>21</v>
      </c>
      <c r="F11" s="87" t="s">
        <v>68</v>
      </c>
      <c r="G11" s="83">
        <v>0</v>
      </c>
      <c r="H11" s="81">
        <v>21</v>
      </c>
      <c r="I11" s="87" t="s">
        <v>68</v>
      </c>
      <c r="J11" s="83">
        <v>0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0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207</v>
      </c>
      <c r="D12" s="79" t="s">
        <v>208</v>
      </c>
      <c r="E12" s="81">
        <v>12</v>
      </c>
      <c r="F12" s="87" t="s">
        <v>68</v>
      </c>
      <c r="G12" s="83">
        <v>21</v>
      </c>
      <c r="H12" s="81">
        <v>10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22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209</v>
      </c>
      <c r="D13" s="79" t="s">
        <v>210</v>
      </c>
      <c r="E13" s="81">
        <v>13</v>
      </c>
      <c r="F13" s="87" t="s">
        <v>68</v>
      </c>
      <c r="G13" s="83">
        <v>21</v>
      </c>
      <c r="H13" s="81">
        <v>18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31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89</v>
      </c>
      <c r="D14" s="79" t="s">
        <v>211</v>
      </c>
      <c r="E14" s="81">
        <v>21</v>
      </c>
      <c r="F14" s="87" t="s">
        <v>68</v>
      </c>
      <c r="G14" s="83">
        <v>13</v>
      </c>
      <c r="H14" s="81">
        <v>21</v>
      </c>
      <c r="I14" s="87" t="s">
        <v>68</v>
      </c>
      <c r="J14" s="83">
        <v>16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29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86</v>
      </c>
      <c r="D15" s="79" t="s">
        <v>212</v>
      </c>
      <c r="E15" s="81">
        <v>21</v>
      </c>
      <c r="F15" s="87" t="s">
        <v>68</v>
      </c>
      <c r="G15" s="83">
        <v>17</v>
      </c>
      <c r="H15" s="81">
        <v>21</v>
      </c>
      <c r="I15" s="87" t="s">
        <v>68</v>
      </c>
      <c r="J15" s="83">
        <v>10</v>
      </c>
      <c r="K15" s="81"/>
      <c r="L15" s="87" t="s">
        <v>68</v>
      </c>
      <c r="M15" s="83"/>
      <c r="N15" s="84">
        <f>E15+H15+K15</f>
        <v>42</v>
      </c>
      <c r="O15" s="85">
        <f>G15+J15+M15</f>
        <v>27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213</v>
      </c>
      <c r="D16" s="79" t="s">
        <v>214</v>
      </c>
      <c r="E16" s="81">
        <v>21</v>
      </c>
      <c r="F16" s="87" t="s">
        <v>68</v>
      </c>
      <c r="G16" s="83">
        <v>11</v>
      </c>
      <c r="H16" s="81">
        <v>23</v>
      </c>
      <c r="I16" s="87" t="s">
        <v>68</v>
      </c>
      <c r="J16" s="83">
        <v>25</v>
      </c>
      <c r="K16" s="81">
        <v>21</v>
      </c>
      <c r="L16" s="87" t="s">
        <v>68</v>
      </c>
      <c r="M16" s="83">
        <v>12</v>
      </c>
      <c r="N16" s="84">
        <f>E16+H16+K16</f>
        <v>65</v>
      </c>
      <c r="O16" s="85">
        <f>G16+J16+M16</f>
        <v>48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364</v>
      </c>
      <c r="O17" s="94">
        <f t="shared" si="5"/>
        <v>302</v>
      </c>
      <c r="P17" s="93">
        <f t="shared" si="5"/>
        <v>12</v>
      </c>
      <c r="Q17" s="95">
        <f t="shared" si="5"/>
        <v>7</v>
      </c>
      <c r="R17" s="93">
        <f t="shared" si="5"/>
        <v>6</v>
      </c>
      <c r="S17" s="94">
        <f t="shared" si="5"/>
        <v>2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215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 t="s">
        <v>216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170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160</v>
      </c>
      <c r="T4" s="165"/>
    </row>
    <row r="5" spans="2:20" ht="19.5" customHeight="1">
      <c r="B5" s="57" t="s">
        <v>54</v>
      </c>
      <c r="C5" s="59"/>
      <c r="D5" s="137" t="s">
        <v>21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171</v>
      </c>
      <c r="T5" s="143"/>
    </row>
    <row r="6" spans="2:20" ht="19.5" customHeight="1" thickBot="1">
      <c r="B6" s="60" t="s">
        <v>57</v>
      </c>
      <c r="C6" s="61"/>
      <c r="D6" s="144" t="s">
        <v>172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7</v>
      </c>
      <c r="T6" s="65" t="s">
        <v>59</v>
      </c>
    </row>
    <row r="7" spans="2:20" ht="24.75" customHeight="1">
      <c r="B7" s="66"/>
      <c r="C7" s="67" t="str">
        <f>D4</f>
        <v>TJ Keramika Chlumčany A</v>
      </c>
      <c r="D7" s="67" t="str">
        <f>D5</f>
        <v>ZÚ Klatovy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173</v>
      </c>
      <c r="D9" s="80" t="s">
        <v>174</v>
      </c>
      <c r="E9" s="81">
        <v>21</v>
      </c>
      <c r="F9" s="82" t="s">
        <v>68</v>
      </c>
      <c r="G9" s="83">
        <v>13</v>
      </c>
      <c r="H9" s="81">
        <v>21</v>
      </c>
      <c r="I9" s="82" t="s">
        <v>68</v>
      </c>
      <c r="J9" s="83">
        <v>11</v>
      </c>
      <c r="K9" s="81"/>
      <c r="L9" s="82" t="s">
        <v>68</v>
      </c>
      <c r="M9" s="83"/>
      <c r="N9" s="84">
        <f aca="true" t="shared" si="0" ref="N9:N14">E9+H9+K9</f>
        <v>42</v>
      </c>
      <c r="O9" s="85">
        <f aca="true" t="shared" si="1" ref="O9:O14">G9+J9+M9</f>
        <v>24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0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175</v>
      </c>
      <c r="D10" s="79" t="s">
        <v>176</v>
      </c>
      <c r="E10" s="81">
        <v>18</v>
      </c>
      <c r="F10" s="87" t="s">
        <v>68</v>
      </c>
      <c r="G10" s="83">
        <v>21</v>
      </c>
      <c r="H10" s="81">
        <v>21</v>
      </c>
      <c r="I10" s="87" t="s">
        <v>68</v>
      </c>
      <c r="J10" s="83">
        <v>14</v>
      </c>
      <c r="K10" s="81">
        <v>21</v>
      </c>
      <c r="L10" s="87" t="s">
        <v>68</v>
      </c>
      <c r="M10" s="83">
        <v>17</v>
      </c>
      <c r="N10" s="84">
        <f t="shared" si="0"/>
        <v>60</v>
      </c>
      <c r="O10" s="85">
        <f t="shared" si="1"/>
        <v>52</v>
      </c>
      <c r="P10" s="86">
        <f t="shared" si="2"/>
        <v>2</v>
      </c>
      <c r="Q10" s="87">
        <f t="shared" si="3"/>
        <v>1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177</v>
      </c>
      <c r="D11" s="79" t="s">
        <v>178</v>
      </c>
      <c r="E11" s="81">
        <v>21</v>
      </c>
      <c r="F11" s="87" t="s">
        <v>68</v>
      </c>
      <c r="G11" s="83">
        <v>16</v>
      </c>
      <c r="H11" s="81">
        <v>21</v>
      </c>
      <c r="I11" s="87" t="s">
        <v>68</v>
      </c>
      <c r="J11" s="83">
        <v>4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20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179</v>
      </c>
      <c r="D12" s="79" t="s">
        <v>180</v>
      </c>
      <c r="E12" s="81">
        <v>14</v>
      </c>
      <c r="F12" s="87" t="s">
        <v>68</v>
      </c>
      <c r="G12" s="83">
        <v>21</v>
      </c>
      <c r="H12" s="81">
        <v>21</v>
      </c>
      <c r="I12" s="87" t="s">
        <v>68</v>
      </c>
      <c r="J12" s="83">
        <v>11</v>
      </c>
      <c r="K12" s="81">
        <v>18</v>
      </c>
      <c r="L12" s="87" t="s">
        <v>68</v>
      </c>
      <c r="M12" s="83">
        <v>21</v>
      </c>
      <c r="N12" s="84">
        <f t="shared" si="0"/>
        <v>53</v>
      </c>
      <c r="O12" s="85">
        <f t="shared" si="1"/>
        <v>53</v>
      </c>
      <c r="P12" s="86">
        <f t="shared" si="2"/>
        <v>1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181</v>
      </c>
      <c r="D13" s="79" t="s">
        <v>182</v>
      </c>
      <c r="E13" s="81">
        <v>21</v>
      </c>
      <c r="F13" s="87" t="s">
        <v>68</v>
      </c>
      <c r="G13" s="83">
        <v>15</v>
      </c>
      <c r="H13" s="81">
        <v>21</v>
      </c>
      <c r="I13" s="87" t="s">
        <v>68</v>
      </c>
      <c r="J13" s="83">
        <v>8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23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183</v>
      </c>
      <c r="D14" s="79" t="s">
        <v>184</v>
      </c>
      <c r="E14" s="81">
        <v>21</v>
      </c>
      <c r="F14" s="87" t="s">
        <v>68</v>
      </c>
      <c r="G14" s="83">
        <v>14</v>
      </c>
      <c r="H14" s="81">
        <v>21</v>
      </c>
      <c r="I14" s="87" t="s">
        <v>68</v>
      </c>
      <c r="J14" s="83">
        <v>10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24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105</v>
      </c>
      <c r="D15" s="79" t="s">
        <v>115</v>
      </c>
      <c r="E15" s="81">
        <v>21</v>
      </c>
      <c r="F15" s="87" t="s">
        <v>68</v>
      </c>
      <c r="G15" s="83">
        <v>11</v>
      </c>
      <c r="H15" s="81">
        <v>21</v>
      </c>
      <c r="I15" s="87" t="s">
        <v>68</v>
      </c>
      <c r="J15" s="83">
        <v>7</v>
      </c>
      <c r="K15" s="81"/>
      <c r="L15" s="87" t="s">
        <v>68</v>
      </c>
      <c r="M15" s="83"/>
      <c r="N15" s="84">
        <f>E15+H15+K15</f>
        <v>42</v>
      </c>
      <c r="O15" s="85">
        <f>G15+J15+M15</f>
        <v>18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104</v>
      </c>
      <c r="D16" s="79" t="s">
        <v>116</v>
      </c>
      <c r="E16" s="81">
        <v>21</v>
      </c>
      <c r="F16" s="87" t="s">
        <v>68</v>
      </c>
      <c r="G16" s="83">
        <v>10</v>
      </c>
      <c r="H16" s="81">
        <v>21</v>
      </c>
      <c r="I16" s="87" t="s">
        <v>68</v>
      </c>
      <c r="J16" s="83">
        <v>11</v>
      </c>
      <c r="K16" s="81"/>
      <c r="L16" s="87" t="s">
        <v>68</v>
      </c>
      <c r="M16" s="83"/>
      <c r="N16" s="84">
        <f>E16+H16+K16</f>
        <v>42</v>
      </c>
      <c r="O16" s="85">
        <f>G16+J16+M16</f>
        <v>21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Keramika Chlumčany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365</v>
      </c>
      <c r="O17" s="94">
        <f t="shared" si="5"/>
        <v>235</v>
      </c>
      <c r="P17" s="93">
        <f t="shared" si="5"/>
        <v>15</v>
      </c>
      <c r="Q17" s="95">
        <f t="shared" si="5"/>
        <v>3</v>
      </c>
      <c r="R17" s="93">
        <f t="shared" si="5"/>
        <v>7</v>
      </c>
      <c r="S17" s="94">
        <f t="shared" si="5"/>
        <v>1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37" t="s">
        <v>26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62" t="s">
        <v>52</v>
      </c>
      <c r="R4" s="163"/>
      <c r="S4" s="164" t="s">
        <v>160</v>
      </c>
      <c r="T4" s="165"/>
    </row>
    <row r="5" spans="2:20" ht="19.5" customHeight="1">
      <c r="B5" s="57" t="s">
        <v>54</v>
      </c>
      <c r="C5" s="59"/>
      <c r="D5" s="137" t="s">
        <v>23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7</v>
      </c>
      <c r="T6" s="65" t="s">
        <v>59</v>
      </c>
    </row>
    <row r="7" spans="2:20" ht="24.75" customHeight="1">
      <c r="B7" s="66"/>
      <c r="C7" s="67" t="str">
        <f>D4</f>
        <v>SK Jupiter B</v>
      </c>
      <c r="D7" s="67" t="str">
        <f>D5</f>
        <v>TJ Spartak Chrást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80" t="s">
        <v>185</v>
      </c>
      <c r="D9" s="80" t="s">
        <v>140</v>
      </c>
      <c r="E9" s="81">
        <v>21</v>
      </c>
      <c r="F9" s="82" t="s">
        <v>68</v>
      </c>
      <c r="G9" s="83">
        <v>15</v>
      </c>
      <c r="H9" s="81">
        <v>11</v>
      </c>
      <c r="I9" s="82" t="s">
        <v>68</v>
      </c>
      <c r="J9" s="83">
        <v>21</v>
      </c>
      <c r="K9" s="81">
        <v>21</v>
      </c>
      <c r="L9" s="82" t="s">
        <v>68</v>
      </c>
      <c r="M9" s="83">
        <v>17</v>
      </c>
      <c r="N9" s="84">
        <f aca="true" t="shared" si="0" ref="N9:N14">E9+H9+K9</f>
        <v>53</v>
      </c>
      <c r="O9" s="85">
        <f aca="true" t="shared" si="1" ref="O9:O14">G9+J9+M9</f>
        <v>53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1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186</v>
      </c>
      <c r="D10" s="79" t="s">
        <v>187</v>
      </c>
      <c r="E10" s="81">
        <v>15</v>
      </c>
      <c r="F10" s="87" t="s">
        <v>68</v>
      </c>
      <c r="G10" s="83">
        <v>21</v>
      </c>
      <c r="H10" s="81">
        <v>17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32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188</v>
      </c>
      <c r="D11" s="79" t="s">
        <v>189</v>
      </c>
      <c r="E11" s="81">
        <v>21</v>
      </c>
      <c r="F11" s="87" t="s">
        <v>68</v>
      </c>
      <c r="G11" s="83">
        <v>13</v>
      </c>
      <c r="H11" s="81">
        <v>21</v>
      </c>
      <c r="I11" s="87" t="s">
        <v>68</v>
      </c>
      <c r="J11" s="83">
        <v>8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21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190</v>
      </c>
      <c r="D12" s="79" t="s">
        <v>147</v>
      </c>
      <c r="E12" s="81">
        <v>16</v>
      </c>
      <c r="F12" s="87" t="s">
        <v>68</v>
      </c>
      <c r="G12" s="83">
        <v>21</v>
      </c>
      <c r="H12" s="81">
        <v>18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34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191</v>
      </c>
      <c r="D13" s="79" t="s">
        <v>192</v>
      </c>
      <c r="E13" s="81">
        <v>9</v>
      </c>
      <c r="F13" s="87" t="s">
        <v>68</v>
      </c>
      <c r="G13" s="83">
        <v>21</v>
      </c>
      <c r="H13" s="81">
        <v>14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23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193</v>
      </c>
      <c r="D14" s="79" t="s">
        <v>194</v>
      </c>
      <c r="E14" s="81">
        <v>19</v>
      </c>
      <c r="F14" s="87" t="s">
        <v>68</v>
      </c>
      <c r="G14" s="83">
        <v>21</v>
      </c>
      <c r="H14" s="81">
        <v>13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32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195</v>
      </c>
      <c r="D15" s="79" t="s">
        <v>137</v>
      </c>
      <c r="E15" s="81">
        <v>21</v>
      </c>
      <c r="F15" s="87" t="s">
        <v>68</v>
      </c>
      <c r="G15" s="83">
        <v>7</v>
      </c>
      <c r="H15" s="81">
        <v>21</v>
      </c>
      <c r="I15" s="87" t="s">
        <v>68</v>
      </c>
      <c r="J15" s="83">
        <v>7</v>
      </c>
      <c r="K15" s="81"/>
      <c r="L15" s="87" t="s">
        <v>68</v>
      </c>
      <c r="M15" s="83"/>
      <c r="N15" s="84">
        <f>E15+H15+K15</f>
        <v>42</v>
      </c>
      <c r="O15" s="85">
        <f>G15+J15+M15</f>
        <v>14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196</v>
      </c>
      <c r="D16" s="79" t="s">
        <v>138</v>
      </c>
      <c r="E16" s="81">
        <v>21</v>
      </c>
      <c r="F16" s="87" t="s">
        <v>68</v>
      </c>
      <c r="G16" s="83">
        <v>14</v>
      </c>
      <c r="H16" s="81">
        <v>19</v>
      </c>
      <c r="I16" s="87" t="s">
        <v>68</v>
      </c>
      <c r="J16" s="83">
        <v>21</v>
      </c>
      <c r="K16" s="81">
        <v>21</v>
      </c>
      <c r="L16" s="87" t="s">
        <v>68</v>
      </c>
      <c r="M16" s="83">
        <v>15</v>
      </c>
      <c r="N16" s="84">
        <f>E16+H16+K16</f>
        <v>61</v>
      </c>
      <c r="O16" s="85">
        <f>G16+J16+M16</f>
        <v>50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remíza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319</v>
      </c>
      <c r="O17" s="94">
        <f t="shared" si="5"/>
        <v>306</v>
      </c>
      <c r="P17" s="93">
        <f t="shared" si="5"/>
        <v>8</v>
      </c>
      <c r="Q17" s="95">
        <f t="shared" si="5"/>
        <v>10</v>
      </c>
      <c r="R17" s="93">
        <f t="shared" si="5"/>
        <v>4</v>
      </c>
      <c r="S17" s="94">
        <f t="shared" si="5"/>
        <v>4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197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160</v>
      </c>
      <c r="T4" s="165"/>
    </row>
    <row r="5" spans="2:20" ht="19.5" customHeight="1">
      <c r="B5" s="57" t="s">
        <v>54</v>
      </c>
      <c r="C5" s="59"/>
      <c r="D5" s="137" t="s">
        <v>170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7</v>
      </c>
      <c r="T6" s="65" t="s">
        <v>59</v>
      </c>
    </row>
    <row r="7" spans="2:20" ht="24.75" customHeight="1">
      <c r="B7" s="66"/>
      <c r="C7" s="67" t="str">
        <f>D4</f>
        <v>SK Jupiter A</v>
      </c>
      <c r="D7" s="67" t="str">
        <f>D5</f>
        <v>TJ Keramika Chlumčany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80" t="s">
        <v>201</v>
      </c>
      <c r="D9" s="80" t="s">
        <v>97</v>
      </c>
      <c r="E9" s="81">
        <v>22</v>
      </c>
      <c r="F9" s="82" t="s">
        <v>68</v>
      </c>
      <c r="G9" s="83">
        <v>24</v>
      </c>
      <c r="H9" s="81">
        <v>21</v>
      </c>
      <c r="I9" s="82" t="s">
        <v>68</v>
      </c>
      <c r="J9" s="83">
        <v>14</v>
      </c>
      <c r="K9" s="81">
        <v>19</v>
      </c>
      <c r="L9" s="82" t="s">
        <v>68</v>
      </c>
      <c r="M9" s="83">
        <v>21</v>
      </c>
      <c r="N9" s="84">
        <f aca="true" t="shared" si="0" ref="N9:N14">E9+H9+K9</f>
        <v>62</v>
      </c>
      <c r="O9" s="85">
        <f aca="true" t="shared" si="1" ref="O9:O14">G9+J9+M9</f>
        <v>59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203</v>
      </c>
      <c r="D10" s="79" t="s">
        <v>217</v>
      </c>
      <c r="E10" s="81">
        <v>21</v>
      </c>
      <c r="F10" s="87" t="s">
        <v>68</v>
      </c>
      <c r="G10" s="83">
        <v>17</v>
      </c>
      <c r="H10" s="81">
        <v>21</v>
      </c>
      <c r="I10" s="87" t="s">
        <v>68</v>
      </c>
      <c r="J10" s="83">
        <v>9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26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218</v>
      </c>
      <c r="D11" s="79" t="s">
        <v>99</v>
      </c>
      <c r="E11" s="81">
        <v>14</v>
      </c>
      <c r="F11" s="87" t="s">
        <v>68</v>
      </c>
      <c r="G11" s="83">
        <v>21</v>
      </c>
      <c r="H11" s="81">
        <v>18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32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207</v>
      </c>
      <c r="D12" s="79" t="s">
        <v>179</v>
      </c>
      <c r="E12" s="81">
        <v>14</v>
      </c>
      <c r="F12" s="87" t="s">
        <v>68</v>
      </c>
      <c r="G12" s="83">
        <v>21</v>
      </c>
      <c r="H12" s="81">
        <v>20</v>
      </c>
      <c r="I12" s="87" t="s">
        <v>68</v>
      </c>
      <c r="J12" s="83">
        <v>22</v>
      </c>
      <c r="K12" s="81"/>
      <c r="L12" s="87" t="s">
        <v>68</v>
      </c>
      <c r="M12" s="83"/>
      <c r="N12" s="84">
        <f t="shared" si="0"/>
        <v>34</v>
      </c>
      <c r="O12" s="85">
        <f t="shared" si="1"/>
        <v>43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209</v>
      </c>
      <c r="D13" s="79" t="s">
        <v>181</v>
      </c>
      <c r="E13" s="81">
        <v>12</v>
      </c>
      <c r="F13" s="87" t="s">
        <v>68</v>
      </c>
      <c r="G13" s="83">
        <v>21</v>
      </c>
      <c r="H13" s="81">
        <v>12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24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89</v>
      </c>
      <c r="D14" s="79" t="s">
        <v>183</v>
      </c>
      <c r="E14" s="81">
        <v>22</v>
      </c>
      <c r="F14" s="87" t="s">
        <v>68</v>
      </c>
      <c r="G14" s="83">
        <v>20</v>
      </c>
      <c r="H14" s="81">
        <v>21</v>
      </c>
      <c r="I14" s="87" t="s">
        <v>68</v>
      </c>
      <c r="J14" s="83">
        <v>9</v>
      </c>
      <c r="K14" s="81"/>
      <c r="L14" s="87" t="s">
        <v>68</v>
      </c>
      <c r="M14" s="83"/>
      <c r="N14" s="84">
        <f t="shared" si="0"/>
        <v>43</v>
      </c>
      <c r="O14" s="85">
        <f t="shared" si="1"/>
        <v>29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86</v>
      </c>
      <c r="D15" s="79" t="s">
        <v>105</v>
      </c>
      <c r="E15" s="81">
        <v>17</v>
      </c>
      <c r="F15" s="87" t="s">
        <v>68</v>
      </c>
      <c r="G15" s="83">
        <v>21</v>
      </c>
      <c r="H15" s="81">
        <v>17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34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213</v>
      </c>
      <c r="D16" s="79" t="s">
        <v>104</v>
      </c>
      <c r="E16" s="81">
        <v>21</v>
      </c>
      <c r="F16" s="87" t="s">
        <v>68</v>
      </c>
      <c r="G16" s="83">
        <v>9</v>
      </c>
      <c r="H16" s="81">
        <v>15</v>
      </c>
      <c r="I16" s="87" t="s">
        <v>68</v>
      </c>
      <c r="J16" s="83">
        <v>21</v>
      </c>
      <c r="K16" s="81">
        <v>21</v>
      </c>
      <c r="L16" s="87" t="s">
        <v>68</v>
      </c>
      <c r="M16" s="83">
        <v>17</v>
      </c>
      <c r="N16" s="84">
        <f>E16+H16+K16</f>
        <v>57</v>
      </c>
      <c r="O16" s="85">
        <f>G16+J16+M16</f>
        <v>47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Keramika Chlumčany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328</v>
      </c>
      <c r="O17" s="94">
        <f t="shared" si="5"/>
        <v>330</v>
      </c>
      <c r="P17" s="93">
        <f t="shared" si="5"/>
        <v>7</v>
      </c>
      <c r="Q17" s="95">
        <f t="shared" si="5"/>
        <v>11</v>
      </c>
      <c r="R17" s="93">
        <f t="shared" si="5"/>
        <v>3</v>
      </c>
      <c r="S17" s="94">
        <f t="shared" si="5"/>
        <v>5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160</v>
      </c>
      <c r="T4" s="165"/>
    </row>
    <row r="5" spans="2:20" ht="19.5" customHeight="1">
      <c r="B5" s="57" t="s">
        <v>54</v>
      </c>
      <c r="C5" s="59"/>
      <c r="D5" s="137" t="s">
        <v>21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125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7</v>
      </c>
      <c r="T6" s="65" t="s">
        <v>59</v>
      </c>
    </row>
    <row r="7" spans="2:20" ht="24.75" customHeight="1">
      <c r="B7" s="66"/>
      <c r="C7" s="67" t="str">
        <f>D4</f>
        <v>TJ Sokol Doubravka B</v>
      </c>
      <c r="D7" s="67" t="str">
        <f>D5</f>
        <v>ZÚ Klatovy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127</v>
      </c>
      <c r="D9" s="80" t="s">
        <v>168</v>
      </c>
      <c r="E9" s="81">
        <v>23</v>
      </c>
      <c r="F9" s="82" t="s">
        <v>68</v>
      </c>
      <c r="G9" s="83">
        <v>21</v>
      </c>
      <c r="H9" s="81">
        <v>21</v>
      </c>
      <c r="I9" s="82" t="s">
        <v>68</v>
      </c>
      <c r="J9" s="83">
        <v>17</v>
      </c>
      <c r="K9" s="81"/>
      <c r="L9" s="82" t="s">
        <v>68</v>
      </c>
      <c r="M9" s="83"/>
      <c r="N9" s="84">
        <f aca="true" t="shared" si="0" ref="N9:N14">E9+H9+K9</f>
        <v>44</v>
      </c>
      <c r="O9" s="85">
        <f aca="true" t="shared" si="1" ref="O9:O14">G9+J9+M9</f>
        <v>38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0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164</v>
      </c>
      <c r="D10" s="79" t="s">
        <v>169</v>
      </c>
      <c r="E10" s="81">
        <v>21</v>
      </c>
      <c r="F10" s="87" t="s">
        <v>68</v>
      </c>
      <c r="G10" s="83">
        <v>15</v>
      </c>
      <c r="H10" s="81">
        <v>15</v>
      </c>
      <c r="I10" s="87" t="s">
        <v>68</v>
      </c>
      <c r="J10" s="83">
        <v>21</v>
      </c>
      <c r="K10" s="81">
        <v>21</v>
      </c>
      <c r="L10" s="87" t="s">
        <v>68</v>
      </c>
      <c r="M10" s="83">
        <v>16</v>
      </c>
      <c r="N10" s="84">
        <f t="shared" si="0"/>
        <v>57</v>
      </c>
      <c r="O10" s="85">
        <f t="shared" si="1"/>
        <v>52</v>
      </c>
      <c r="P10" s="86">
        <f t="shared" si="2"/>
        <v>2</v>
      </c>
      <c r="Q10" s="87">
        <f t="shared" si="3"/>
        <v>1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165</v>
      </c>
      <c r="D11" s="79" t="s">
        <v>146</v>
      </c>
      <c r="E11" s="81">
        <v>21</v>
      </c>
      <c r="F11" s="87" t="s">
        <v>68</v>
      </c>
      <c r="G11" s="83">
        <v>14</v>
      </c>
      <c r="H11" s="81">
        <v>21</v>
      </c>
      <c r="I11" s="87" t="s">
        <v>68</v>
      </c>
      <c r="J11" s="83">
        <v>17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31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166</v>
      </c>
      <c r="D12" s="79" t="s">
        <v>167</v>
      </c>
      <c r="E12" s="81">
        <v>21</v>
      </c>
      <c r="F12" s="87" t="s">
        <v>68</v>
      </c>
      <c r="G12" s="83">
        <v>15</v>
      </c>
      <c r="H12" s="81">
        <v>21</v>
      </c>
      <c r="I12" s="87" t="s">
        <v>68</v>
      </c>
      <c r="J12" s="83">
        <v>11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26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118</v>
      </c>
      <c r="D13" s="79" t="s">
        <v>161</v>
      </c>
      <c r="E13" s="81">
        <v>17</v>
      </c>
      <c r="F13" s="87" t="s">
        <v>68</v>
      </c>
      <c r="G13" s="83">
        <v>21</v>
      </c>
      <c r="H13" s="81">
        <v>21</v>
      </c>
      <c r="I13" s="87" t="s">
        <v>68</v>
      </c>
      <c r="J13" s="83">
        <v>15</v>
      </c>
      <c r="K13" s="81">
        <v>21</v>
      </c>
      <c r="L13" s="87" t="s">
        <v>68</v>
      </c>
      <c r="M13" s="83">
        <v>17</v>
      </c>
      <c r="N13" s="84">
        <f t="shared" si="0"/>
        <v>59</v>
      </c>
      <c r="O13" s="85">
        <f t="shared" si="1"/>
        <v>53</v>
      </c>
      <c r="P13" s="86">
        <f t="shared" si="2"/>
        <v>2</v>
      </c>
      <c r="Q13" s="87">
        <f t="shared" si="3"/>
        <v>1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124</v>
      </c>
      <c r="D14" s="79" t="s">
        <v>150</v>
      </c>
      <c r="E14" s="81">
        <v>18</v>
      </c>
      <c r="F14" s="87" t="s">
        <v>68</v>
      </c>
      <c r="G14" s="83">
        <v>21</v>
      </c>
      <c r="H14" s="81">
        <v>21</v>
      </c>
      <c r="I14" s="87" t="s">
        <v>68</v>
      </c>
      <c r="J14" s="83">
        <v>19</v>
      </c>
      <c r="K14" s="81">
        <v>21</v>
      </c>
      <c r="L14" s="87" t="s">
        <v>68</v>
      </c>
      <c r="M14" s="83">
        <v>9</v>
      </c>
      <c r="N14" s="84">
        <f t="shared" si="0"/>
        <v>60</v>
      </c>
      <c r="O14" s="85">
        <f t="shared" si="1"/>
        <v>49</v>
      </c>
      <c r="P14" s="86">
        <f t="shared" si="2"/>
        <v>2</v>
      </c>
      <c r="Q14" s="87">
        <f t="shared" si="3"/>
        <v>1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162</v>
      </c>
      <c r="D15" s="79" t="s">
        <v>152</v>
      </c>
      <c r="E15" s="81">
        <v>21</v>
      </c>
      <c r="F15" s="87" t="s">
        <v>68</v>
      </c>
      <c r="G15" s="83">
        <v>15</v>
      </c>
      <c r="H15" s="81">
        <v>21</v>
      </c>
      <c r="I15" s="87" t="s">
        <v>68</v>
      </c>
      <c r="J15" s="83">
        <v>19</v>
      </c>
      <c r="K15" s="81"/>
      <c r="L15" s="87" t="s">
        <v>68</v>
      </c>
      <c r="M15" s="83"/>
      <c r="N15" s="84">
        <f>E15+H15+K15</f>
        <v>42</v>
      </c>
      <c r="O15" s="85">
        <f>G15+J15+M15</f>
        <v>34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163</v>
      </c>
      <c r="D16" s="79" t="s">
        <v>116</v>
      </c>
      <c r="E16" s="81">
        <v>21</v>
      </c>
      <c r="F16" s="87" t="s">
        <v>68</v>
      </c>
      <c r="G16" s="83">
        <v>19</v>
      </c>
      <c r="H16" s="81">
        <v>21</v>
      </c>
      <c r="I16" s="87" t="s">
        <v>68</v>
      </c>
      <c r="J16" s="83">
        <v>16</v>
      </c>
      <c r="K16" s="81"/>
      <c r="L16" s="87" t="s">
        <v>68</v>
      </c>
      <c r="M16" s="83"/>
      <c r="N16" s="84">
        <f>E16+H16+K16</f>
        <v>42</v>
      </c>
      <c r="O16" s="85">
        <f>G16+J16+M16</f>
        <v>35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Sokol Doubravka B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388</v>
      </c>
      <c r="O17" s="94">
        <f t="shared" si="5"/>
        <v>318</v>
      </c>
      <c r="P17" s="93">
        <f t="shared" si="5"/>
        <v>16</v>
      </c>
      <c r="Q17" s="95">
        <f t="shared" si="5"/>
        <v>3</v>
      </c>
      <c r="R17" s="93">
        <f t="shared" si="5"/>
        <v>8</v>
      </c>
      <c r="S17" s="94">
        <f t="shared" si="5"/>
        <v>0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26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53</v>
      </c>
      <c r="T4" s="165"/>
    </row>
    <row r="5" spans="2:20" ht="19.5" customHeight="1">
      <c r="B5" s="57" t="s">
        <v>54</v>
      </c>
      <c r="C5" s="59"/>
      <c r="D5" s="137" t="s">
        <v>170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0</v>
      </c>
      <c r="T6" s="65" t="s">
        <v>59</v>
      </c>
    </row>
    <row r="7" spans="2:20" ht="24.75" customHeight="1">
      <c r="B7" s="66"/>
      <c r="C7" s="67" t="str">
        <f>D4</f>
        <v>SK Jupiter B</v>
      </c>
      <c r="D7" s="67" t="str">
        <f>D5</f>
        <v>TJ Keramika Chlumčany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66</v>
      </c>
      <c r="D9" s="80" t="s">
        <v>97</v>
      </c>
      <c r="E9" s="81">
        <v>12</v>
      </c>
      <c r="F9" s="82" t="s">
        <v>68</v>
      </c>
      <c r="G9" s="83">
        <v>21</v>
      </c>
      <c r="H9" s="81">
        <v>21</v>
      </c>
      <c r="I9" s="82" t="s">
        <v>68</v>
      </c>
      <c r="J9" s="83">
        <v>15</v>
      </c>
      <c r="K9" s="81">
        <v>21</v>
      </c>
      <c r="L9" s="82" t="s">
        <v>68</v>
      </c>
      <c r="M9" s="83">
        <v>19</v>
      </c>
      <c r="N9" s="84">
        <f aca="true" t="shared" si="0" ref="N9:N14">E9+H9+K9</f>
        <v>54</v>
      </c>
      <c r="O9" s="85">
        <f aca="true" t="shared" si="1" ref="O9:O14">G9+J9+M9</f>
        <v>55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1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70</v>
      </c>
      <c r="D10" s="79" t="s">
        <v>98</v>
      </c>
      <c r="E10" s="81">
        <v>12</v>
      </c>
      <c r="F10" s="87" t="s">
        <v>68</v>
      </c>
      <c r="G10" s="83">
        <v>21</v>
      </c>
      <c r="H10" s="81">
        <v>14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26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73</v>
      </c>
      <c r="D11" s="79" t="s">
        <v>99</v>
      </c>
      <c r="E11" s="81">
        <v>22</v>
      </c>
      <c r="F11" s="87" t="s">
        <v>68</v>
      </c>
      <c r="G11" s="83">
        <v>24</v>
      </c>
      <c r="H11" s="81">
        <v>19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41</v>
      </c>
      <c r="O11" s="85">
        <f t="shared" si="1"/>
        <v>45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100</v>
      </c>
      <c r="D12" s="79" t="s">
        <v>101</v>
      </c>
      <c r="E12" s="81">
        <v>23</v>
      </c>
      <c r="F12" s="87" t="s">
        <v>68</v>
      </c>
      <c r="G12" s="83">
        <v>25</v>
      </c>
      <c r="H12" s="81">
        <v>17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40</v>
      </c>
      <c r="O12" s="85">
        <f t="shared" si="1"/>
        <v>46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102</v>
      </c>
      <c r="D13" s="79" t="s">
        <v>103</v>
      </c>
      <c r="E13" s="81">
        <v>18</v>
      </c>
      <c r="F13" s="87" t="s">
        <v>68</v>
      </c>
      <c r="G13" s="83">
        <v>21</v>
      </c>
      <c r="H13" s="81">
        <v>12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30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79</v>
      </c>
      <c r="D14" s="79" t="s">
        <v>104</v>
      </c>
      <c r="E14" s="81">
        <v>14</v>
      </c>
      <c r="F14" s="87" t="s">
        <v>68</v>
      </c>
      <c r="G14" s="83">
        <v>21</v>
      </c>
      <c r="H14" s="81">
        <v>12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26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85</v>
      </c>
      <c r="D15" s="79" t="s">
        <v>105</v>
      </c>
      <c r="E15" s="81">
        <v>11</v>
      </c>
      <c r="F15" s="87" t="s">
        <v>68</v>
      </c>
      <c r="G15" s="83">
        <v>21</v>
      </c>
      <c r="H15" s="81">
        <v>12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23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106</v>
      </c>
      <c r="D16" s="79" t="s">
        <v>107</v>
      </c>
      <c r="E16" s="81">
        <v>14</v>
      </c>
      <c r="F16" s="87" t="s">
        <v>68</v>
      </c>
      <c r="G16" s="83">
        <v>21</v>
      </c>
      <c r="H16" s="81">
        <v>19</v>
      </c>
      <c r="I16" s="87" t="s">
        <v>68</v>
      </c>
      <c r="J16" s="83">
        <v>21</v>
      </c>
      <c r="K16" s="81"/>
      <c r="L16" s="87" t="s">
        <v>68</v>
      </c>
      <c r="M16" s="83"/>
      <c r="N16" s="84">
        <f>E16+H16+K16</f>
        <v>33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Keramika Chlumčany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273</v>
      </c>
      <c r="O17" s="94">
        <f t="shared" si="5"/>
        <v>356</v>
      </c>
      <c r="P17" s="93">
        <f t="shared" si="5"/>
        <v>2</v>
      </c>
      <c r="Q17" s="95">
        <f t="shared" si="5"/>
        <v>15</v>
      </c>
      <c r="R17" s="93">
        <f t="shared" si="5"/>
        <v>1</v>
      </c>
      <c r="S17" s="94">
        <f t="shared" si="5"/>
        <v>7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94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 t="s">
        <v>117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53</v>
      </c>
      <c r="T4" s="165"/>
    </row>
    <row r="5" spans="2:20" ht="19.5" customHeight="1">
      <c r="B5" s="57" t="s">
        <v>54</v>
      </c>
      <c r="C5" s="59"/>
      <c r="D5" s="137" t="s">
        <v>21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0</v>
      </c>
      <c r="T6" s="65" t="s">
        <v>59</v>
      </c>
    </row>
    <row r="7" spans="2:20" ht="24.75" customHeight="1">
      <c r="B7" s="66"/>
      <c r="C7" s="67" t="str">
        <f>D4</f>
        <v>SK Jupiter A</v>
      </c>
      <c r="D7" s="67" t="str">
        <f>D5</f>
        <v>ZÚ Klatovy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80" t="s">
        <v>108</v>
      </c>
      <c r="D9" s="80" t="s">
        <v>109</v>
      </c>
      <c r="E9" s="81">
        <v>21</v>
      </c>
      <c r="F9" s="82" t="s">
        <v>68</v>
      </c>
      <c r="G9" s="83">
        <v>15</v>
      </c>
      <c r="H9" s="81">
        <v>21</v>
      </c>
      <c r="I9" s="82" t="s">
        <v>68</v>
      </c>
      <c r="J9" s="83">
        <v>5</v>
      </c>
      <c r="K9" s="81"/>
      <c r="L9" s="82" t="s">
        <v>68</v>
      </c>
      <c r="M9" s="83"/>
      <c r="N9" s="84">
        <f aca="true" t="shared" si="0" ref="N9:N14">E9+H9+K9</f>
        <v>42</v>
      </c>
      <c r="O9" s="85">
        <f aca="true" t="shared" si="1" ref="O9:O14">G9+J9+M9</f>
        <v>20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0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71</v>
      </c>
      <c r="D10" s="79" t="s">
        <v>110</v>
      </c>
      <c r="E10" s="81">
        <v>21</v>
      </c>
      <c r="F10" s="87" t="s">
        <v>68</v>
      </c>
      <c r="G10" s="83">
        <v>12</v>
      </c>
      <c r="H10" s="81">
        <v>21</v>
      </c>
      <c r="I10" s="87" t="s">
        <v>68</v>
      </c>
      <c r="J10" s="83">
        <v>8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20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74</v>
      </c>
      <c r="D11" s="79" t="s">
        <v>111</v>
      </c>
      <c r="E11" s="81">
        <v>20</v>
      </c>
      <c r="F11" s="87" t="s">
        <v>68</v>
      </c>
      <c r="G11" s="83">
        <v>22</v>
      </c>
      <c r="H11" s="81">
        <v>21</v>
      </c>
      <c r="I11" s="87" t="s">
        <v>68</v>
      </c>
      <c r="J11" s="83">
        <v>7</v>
      </c>
      <c r="K11" s="81">
        <v>21</v>
      </c>
      <c r="L11" s="87" t="s">
        <v>68</v>
      </c>
      <c r="M11" s="83">
        <v>14</v>
      </c>
      <c r="N11" s="84">
        <f t="shared" si="0"/>
        <v>62</v>
      </c>
      <c r="O11" s="85">
        <f t="shared" si="1"/>
        <v>43</v>
      </c>
      <c r="P11" s="86">
        <f t="shared" si="2"/>
        <v>2</v>
      </c>
      <c r="Q11" s="87">
        <f t="shared" si="3"/>
        <v>1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77</v>
      </c>
      <c r="D12" s="79" t="s">
        <v>112</v>
      </c>
      <c r="E12" s="81">
        <v>9</v>
      </c>
      <c r="F12" s="87" t="s">
        <v>68</v>
      </c>
      <c r="G12" s="83">
        <v>21</v>
      </c>
      <c r="H12" s="81">
        <v>21</v>
      </c>
      <c r="I12" s="87" t="s">
        <v>68</v>
      </c>
      <c r="J12" s="83">
        <v>18</v>
      </c>
      <c r="K12" s="81">
        <v>21</v>
      </c>
      <c r="L12" s="87" t="s">
        <v>68</v>
      </c>
      <c r="M12" s="83">
        <v>18</v>
      </c>
      <c r="N12" s="84">
        <f t="shared" si="0"/>
        <v>51</v>
      </c>
      <c r="O12" s="85">
        <f t="shared" si="1"/>
        <v>57</v>
      </c>
      <c r="P12" s="86">
        <f t="shared" si="2"/>
        <v>2</v>
      </c>
      <c r="Q12" s="87">
        <f t="shared" si="3"/>
        <v>1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80</v>
      </c>
      <c r="D13" s="79" t="s">
        <v>113</v>
      </c>
      <c r="E13" s="81">
        <v>21</v>
      </c>
      <c r="F13" s="87" t="s">
        <v>68</v>
      </c>
      <c r="G13" s="83">
        <v>16</v>
      </c>
      <c r="H13" s="81">
        <v>21</v>
      </c>
      <c r="I13" s="87" t="s">
        <v>68</v>
      </c>
      <c r="J13" s="83">
        <v>18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34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83</v>
      </c>
      <c r="D14" s="79" t="s">
        <v>114</v>
      </c>
      <c r="E14" s="81">
        <v>21</v>
      </c>
      <c r="F14" s="87" t="s">
        <v>68</v>
      </c>
      <c r="G14" s="83">
        <v>9</v>
      </c>
      <c r="H14" s="81">
        <v>21</v>
      </c>
      <c r="I14" s="87" t="s">
        <v>68</v>
      </c>
      <c r="J14" s="83">
        <v>7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16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86</v>
      </c>
      <c r="D15" s="79" t="s">
        <v>115</v>
      </c>
      <c r="E15" s="81">
        <v>22</v>
      </c>
      <c r="F15" s="87" t="s">
        <v>68</v>
      </c>
      <c r="G15" s="83">
        <v>20</v>
      </c>
      <c r="H15" s="81">
        <v>21</v>
      </c>
      <c r="I15" s="87" t="s">
        <v>68</v>
      </c>
      <c r="J15" s="83">
        <v>9</v>
      </c>
      <c r="K15" s="81"/>
      <c r="L15" s="87" t="s">
        <v>68</v>
      </c>
      <c r="M15" s="83"/>
      <c r="N15" s="84">
        <f>E15+H15+K15</f>
        <v>43</v>
      </c>
      <c r="O15" s="85">
        <f>G15+J15+M15</f>
        <v>29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89</v>
      </c>
      <c r="D16" s="79" t="s">
        <v>116</v>
      </c>
      <c r="E16" s="81">
        <v>19</v>
      </c>
      <c r="F16" s="87" t="s">
        <v>68</v>
      </c>
      <c r="G16" s="83">
        <v>21</v>
      </c>
      <c r="H16" s="81">
        <v>21</v>
      </c>
      <c r="I16" s="87" t="s">
        <v>68</v>
      </c>
      <c r="J16" s="83">
        <v>15</v>
      </c>
      <c r="K16" s="81">
        <v>21</v>
      </c>
      <c r="L16" s="87" t="s">
        <v>68</v>
      </c>
      <c r="M16" s="83">
        <v>15</v>
      </c>
      <c r="N16" s="84">
        <f>E16+H16+K16</f>
        <v>61</v>
      </c>
      <c r="O16" s="85">
        <f>G16+J16+M16</f>
        <v>51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385</v>
      </c>
      <c r="O17" s="94">
        <f t="shared" si="5"/>
        <v>270</v>
      </c>
      <c r="P17" s="93">
        <f t="shared" si="5"/>
        <v>16</v>
      </c>
      <c r="Q17" s="95">
        <f t="shared" si="5"/>
        <v>3</v>
      </c>
      <c r="R17" s="93">
        <f t="shared" si="5"/>
        <v>8</v>
      </c>
      <c r="S17" s="94">
        <f t="shared" si="5"/>
        <v>0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53</v>
      </c>
      <c r="T4" s="165"/>
    </row>
    <row r="5" spans="2:20" ht="19.5" customHeight="1">
      <c r="B5" s="57" t="s">
        <v>54</v>
      </c>
      <c r="C5" s="59"/>
      <c r="D5" s="137" t="s">
        <v>23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125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0</v>
      </c>
      <c r="T6" s="65" t="s">
        <v>59</v>
      </c>
    </row>
    <row r="7" spans="2:20" ht="24.75" customHeight="1">
      <c r="B7" s="66"/>
      <c r="C7" s="67" t="str">
        <f>D4</f>
        <v>TJ Sokol Doubravka B</v>
      </c>
      <c r="D7" s="67" t="str">
        <f>D5</f>
        <v>TJ Spartak Chrást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127</v>
      </c>
      <c r="D9" s="80" t="s">
        <v>140</v>
      </c>
      <c r="E9" s="81">
        <v>17</v>
      </c>
      <c r="F9" s="82" t="s">
        <v>68</v>
      </c>
      <c r="G9" s="83">
        <v>21</v>
      </c>
      <c r="H9" s="81">
        <v>10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27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133</v>
      </c>
      <c r="D10" s="79" t="s">
        <v>141</v>
      </c>
      <c r="E10" s="81">
        <v>10</v>
      </c>
      <c r="F10" s="87" t="s">
        <v>68</v>
      </c>
      <c r="G10" s="83">
        <v>21</v>
      </c>
      <c r="H10" s="81">
        <v>15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25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134</v>
      </c>
      <c r="D11" s="79" t="s">
        <v>143</v>
      </c>
      <c r="E11" s="81">
        <v>12</v>
      </c>
      <c r="F11" s="87" t="s">
        <v>68</v>
      </c>
      <c r="G11" s="83">
        <v>21</v>
      </c>
      <c r="H11" s="81">
        <v>16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28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132</v>
      </c>
      <c r="D12" s="79" t="s">
        <v>142</v>
      </c>
      <c r="E12" s="81">
        <v>21</v>
      </c>
      <c r="F12" s="87" t="s">
        <v>68</v>
      </c>
      <c r="G12" s="83">
        <v>19</v>
      </c>
      <c r="H12" s="81">
        <v>18</v>
      </c>
      <c r="I12" s="87" t="s">
        <v>68</v>
      </c>
      <c r="J12" s="83">
        <v>21</v>
      </c>
      <c r="K12" s="81">
        <v>19</v>
      </c>
      <c r="L12" s="87" t="s">
        <v>68</v>
      </c>
      <c r="M12" s="83">
        <v>21</v>
      </c>
      <c r="N12" s="84">
        <f t="shared" si="0"/>
        <v>58</v>
      </c>
      <c r="O12" s="85">
        <f t="shared" si="1"/>
        <v>61</v>
      </c>
      <c r="P12" s="86">
        <f t="shared" si="2"/>
        <v>1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119</v>
      </c>
      <c r="D13" s="79" t="s">
        <v>135</v>
      </c>
      <c r="E13" s="81">
        <v>12</v>
      </c>
      <c r="F13" s="87" t="s">
        <v>68</v>
      </c>
      <c r="G13" s="83">
        <v>21</v>
      </c>
      <c r="H13" s="81">
        <v>15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27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118</v>
      </c>
      <c r="D14" s="79" t="s">
        <v>136</v>
      </c>
      <c r="E14" s="81">
        <v>12</v>
      </c>
      <c r="F14" s="87" t="s">
        <v>68</v>
      </c>
      <c r="G14" s="83">
        <v>21</v>
      </c>
      <c r="H14" s="81">
        <v>22</v>
      </c>
      <c r="I14" s="87" t="s">
        <v>68</v>
      </c>
      <c r="J14" s="83">
        <v>20</v>
      </c>
      <c r="K14" s="81">
        <v>13</v>
      </c>
      <c r="L14" s="87" t="s">
        <v>68</v>
      </c>
      <c r="M14" s="83">
        <v>21</v>
      </c>
      <c r="N14" s="84">
        <f t="shared" si="0"/>
        <v>47</v>
      </c>
      <c r="O14" s="85">
        <f t="shared" si="1"/>
        <v>62</v>
      </c>
      <c r="P14" s="86">
        <f t="shared" si="2"/>
        <v>1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122</v>
      </c>
      <c r="D15" s="79" t="s">
        <v>137</v>
      </c>
      <c r="E15" s="81">
        <v>14</v>
      </c>
      <c r="F15" s="87" t="s">
        <v>68</v>
      </c>
      <c r="G15" s="83">
        <v>21</v>
      </c>
      <c r="H15" s="81">
        <v>21</v>
      </c>
      <c r="I15" s="87" t="s">
        <v>68</v>
      </c>
      <c r="J15" s="83">
        <v>14</v>
      </c>
      <c r="K15" s="81">
        <v>21</v>
      </c>
      <c r="L15" s="87" t="s">
        <v>68</v>
      </c>
      <c r="M15" s="83">
        <v>19</v>
      </c>
      <c r="N15" s="84">
        <f>E15+H15+K15</f>
        <v>56</v>
      </c>
      <c r="O15" s="85">
        <f>G15+J15+M15</f>
        <v>54</v>
      </c>
      <c r="P15" s="86">
        <f>IF(E15&gt;G15,1,0)+IF(H15&gt;J15,1,0)+IF(K15&gt;M15,1,0)</f>
        <v>2</v>
      </c>
      <c r="Q15" s="87">
        <f>IF(E15&lt;G15,1,0)+IF(H15&lt;J15,1,0)+IF(K15&lt;M15,1,0)</f>
        <v>1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124</v>
      </c>
      <c r="D16" s="79" t="s">
        <v>138</v>
      </c>
      <c r="E16" s="81">
        <v>16</v>
      </c>
      <c r="F16" s="87" t="s">
        <v>68</v>
      </c>
      <c r="G16" s="83">
        <v>21</v>
      </c>
      <c r="H16" s="81">
        <v>21</v>
      </c>
      <c r="I16" s="87" t="s">
        <v>68</v>
      </c>
      <c r="J16" s="83">
        <v>12</v>
      </c>
      <c r="K16" s="81">
        <v>22</v>
      </c>
      <c r="L16" s="87" t="s">
        <v>68</v>
      </c>
      <c r="M16" s="83">
        <v>20</v>
      </c>
      <c r="N16" s="84">
        <f>E16+H16+K16</f>
        <v>59</v>
      </c>
      <c r="O16" s="85">
        <f>G16+J16+M16</f>
        <v>53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Spartak Chrást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327</v>
      </c>
      <c r="O17" s="94">
        <f t="shared" si="5"/>
        <v>398</v>
      </c>
      <c r="P17" s="93">
        <f t="shared" si="5"/>
        <v>6</v>
      </c>
      <c r="Q17" s="95">
        <f t="shared" si="5"/>
        <v>14</v>
      </c>
      <c r="R17" s="93">
        <f t="shared" si="5"/>
        <v>2</v>
      </c>
      <c r="S17" s="94">
        <f t="shared" si="5"/>
        <v>6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365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351</v>
      </c>
      <c r="T4" s="165"/>
    </row>
    <row r="5" spans="2:20" ht="19.5" customHeight="1">
      <c r="B5" s="57" t="s">
        <v>54</v>
      </c>
      <c r="C5" s="59"/>
      <c r="D5" s="137" t="s">
        <v>170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321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24</v>
      </c>
      <c r="T6" s="65" t="s">
        <v>59</v>
      </c>
    </row>
    <row r="7" spans="2:20" ht="24.75" customHeight="1">
      <c r="B7" s="66"/>
      <c r="C7" s="67" t="str">
        <f>D4</f>
        <v>TJSpartak Chrást</v>
      </c>
      <c r="D7" s="67" t="str">
        <f>D5</f>
        <v>TJ Keramika Chlumčany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140</v>
      </c>
      <c r="D9" s="80" t="s">
        <v>352</v>
      </c>
      <c r="E9" s="81">
        <v>21</v>
      </c>
      <c r="F9" s="82" t="s">
        <v>68</v>
      </c>
      <c r="G9" s="83">
        <v>13</v>
      </c>
      <c r="H9" s="81">
        <v>18</v>
      </c>
      <c r="I9" s="82" t="s">
        <v>68</v>
      </c>
      <c r="J9" s="83">
        <v>21</v>
      </c>
      <c r="K9" s="81">
        <v>18</v>
      </c>
      <c r="L9" s="82" t="s">
        <v>68</v>
      </c>
      <c r="M9" s="83">
        <v>21</v>
      </c>
      <c r="N9" s="84">
        <f aca="true" t="shared" si="0" ref="N9:N14">E9+H9+K9</f>
        <v>57</v>
      </c>
      <c r="O9" s="85">
        <f aca="true" t="shared" si="1" ref="O9:O14">G9+J9+M9</f>
        <v>55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353</v>
      </c>
      <c r="D10" s="79" t="s">
        <v>354</v>
      </c>
      <c r="E10" s="81">
        <v>20</v>
      </c>
      <c r="F10" s="87" t="s">
        <v>68</v>
      </c>
      <c r="G10" s="83">
        <v>22</v>
      </c>
      <c r="H10" s="81">
        <v>25</v>
      </c>
      <c r="I10" s="87" t="s">
        <v>68</v>
      </c>
      <c r="J10" s="83">
        <v>23</v>
      </c>
      <c r="K10" s="81">
        <v>15</v>
      </c>
      <c r="L10" s="87" t="s">
        <v>68</v>
      </c>
      <c r="M10" s="83">
        <v>21</v>
      </c>
      <c r="N10" s="84">
        <f t="shared" si="0"/>
        <v>60</v>
      </c>
      <c r="O10" s="85">
        <f t="shared" si="1"/>
        <v>66</v>
      </c>
      <c r="P10" s="86">
        <f t="shared" si="2"/>
        <v>1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143</v>
      </c>
      <c r="D11" s="79" t="s">
        <v>130</v>
      </c>
      <c r="E11" s="81">
        <v>10</v>
      </c>
      <c r="F11" s="87" t="s">
        <v>68</v>
      </c>
      <c r="G11" s="83">
        <v>21</v>
      </c>
      <c r="H11" s="81">
        <v>16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26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147</v>
      </c>
      <c r="D12" s="79" t="s">
        <v>355</v>
      </c>
      <c r="E12" s="81">
        <v>15</v>
      </c>
      <c r="F12" s="87" t="s">
        <v>68</v>
      </c>
      <c r="G12" s="83">
        <v>21</v>
      </c>
      <c r="H12" s="81">
        <v>21</v>
      </c>
      <c r="I12" s="87" t="s">
        <v>68</v>
      </c>
      <c r="J12" s="83">
        <v>13</v>
      </c>
      <c r="K12" s="81">
        <v>11</v>
      </c>
      <c r="L12" s="87" t="s">
        <v>68</v>
      </c>
      <c r="M12" s="83">
        <v>21</v>
      </c>
      <c r="N12" s="84">
        <f t="shared" si="0"/>
        <v>47</v>
      </c>
      <c r="O12" s="85">
        <f t="shared" si="1"/>
        <v>55</v>
      </c>
      <c r="P12" s="86">
        <f t="shared" si="2"/>
        <v>1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194</v>
      </c>
      <c r="D13" s="79" t="s">
        <v>356</v>
      </c>
      <c r="E13" s="81">
        <v>13</v>
      </c>
      <c r="F13" s="87" t="s">
        <v>68</v>
      </c>
      <c r="G13" s="83">
        <v>21</v>
      </c>
      <c r="H13" s="81">
        <v>11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24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136</v>
      </c>
      <c r="D14" s="79" t="s">
        <v>349</v>
      </c>
      <c r="E14" s="81">
        <v>14</v>
      </c>
      <c r="F14" s="87" t="s">
        <v>68</v>
      </c>
      <c r="G14" s="83">
        <v>21</v>
      </c>
      <c r="H14" s="81">
        <v>13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27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151</v>
      </c>
      <c r="D15" s="79" t="s">
        <v>123</v>
      </c>
      <c r="E15" s="81">
        <v>17</v>
      </c>
      <c r="F15" s="87" t="s">
        <v>68</v>
      </c>
      <c r="G15" s="83">
        <v>21</v>
      </c>
      <c r="H15" s="81">
        <v>21</v>
      </c>
      <c r="I15" s="87" t="s">
        <v>68</v>
      </c>
      <c r="J15" s="83">
        <v>11</v>
      </c>
      <c r="K15" s="81">
        <v>21</v>
      </c>
      <c r="L15" s="87" t="s">
        <v>68</v>
      </c>
      <c r="M15" s="83">
        <v>19</v>
      </c>
      <c r="N15" s="84">
        <f>E15+H15+K15</f>
        <v>59</v>
      </c>
      <c r="O15" s="85">
        <f>G15+J15+M15</f>
        <v>51</v>
      </c>
      <c r="P15" s="86">
        <f>IF(E15&gt;G15,1,0)+IF(H15&gt;J15,1,0)+IF(K15&gt;M15,1,0)</f>
        <v>2</v>
      </c>
      <c r="Q15" s="87">
        <f>IF(E15&lt;G15,1,0)+IF(H15&lt;J15,1,0)+IF(K15&lt;M15,1,0)</f>
        <v>1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138</v>
      </c>
      <c r="D16" s="79" t="s">
        <v>121</v>
      </c>
      <c r="E16" s="81">
        <v>23</v>
      </c>
      <c r="F16" s="87" t="s">
        <v>68</v>
      </c>
      <c r="G16" s="83">
        <v>21</v>
      </c>
      <c r="H16" s="81">
        <v>16</v>
      </c>
      <c r="I16" s="87" t="s">
        <v>68</v>
      </c>
      <c r="J16" s="83">
        <v>21</v>
      </c>
      <c r="K16" s="81">
        <v>11</v>
      </c>
      <c r="L16" s="87" t="s">
        <v>68</v>
      </c>
      <c r="M16" s="83">
        <v>21</v>
      </c>
      <c r="N16" s="84">
        <f>E16+H16+K16</f>
        <v>50</v>
      </c>
      <c r="O16" s="85">
        <f>G16+J16+M16</f>
        <v>63</v>
      </c>
      <c r="P16" s="86">
        <f>IF(E16&gt;G16,1,0)+IF(H16&gt;J16,1,0)+IF(K16&gt;M16,1,0)</f>
        <v>1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Keramika Chlumčany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350</v>
      </c>
      <c r="O17" s="94">
        <f t="shared" si="5"/>
        <v>416</v>
      </c>
      <c r="P17" s="93">
        <f t="shared" si="5"/>
        <v>6</v>
      </c>
      <c r="Q17" s="95">
        <f t="shared" si="5"/>
        <v>15</v>
      </c>
      <c r="R17" s="93">
        <f t="shared" si="5"/>
        <v>1</v>
      </c>
      <c r="S17" s="94">
        <f t="shared" si="5"/>
        <v>7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53</v>
      </c>
      <c r="T4" s="165"/>
    </row>
    <row r="5" spans="2:20" ht="19.5" customHeight="1">
      <c r="B5" s="57" t="s">
        <v>54</v>
      </c>
      <c r="C5" s="59"/>
      <c r="D5" s="137" t="s">
        <v>170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125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0</v>
      </c>
      <c r="T6" s="65" t="s">
        <v>59</v>
      </c>
    </row>
    <row r="7" spans="2:20" ht="24.75" customHeight="1">
      <c r="B7" s="66"/>
      <c r="C7" s="67" t="str">
        <f>D4</f>
        <v>TJ Sokol Doubravka B</v>
      </c>
      <c r="D7" s="67" t="str">
        <f>D5</f>
        <v>TJ Keramika Chlumčany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127</v>
      </c>
      <c r="D9" s="80" t="s">
        <v>128</v>
      </c>
      <c r="E9" s="81">
        <v>19</v>
      </c>
      <c r="F9" s="82" t="s">
        <v>68</v>
      </c>
      <c r="G9" s="83">
        <v>21</v>
      </c>
      <c r="H9" s="81">
        <v>23</v>
      </c>
      <c r="I9" s="82" t="s">
        <v>68</v>
      </c>
      <c r="J9" s="83">
        <v>25</v>
      </c>
      <c r="K9" s="81"/>
      <c r="L9" s="82" t="s">
        <v>68</v>
      </c>
      <c r="M9" s="83"/>
      <c r="N9" s="84">
        <f aca="true" t="shared" si="0" ref="N9:N14">E9+H9+K9</f>
        <v>42</v>
      </c>
      <c r="O9" s="85">
        <f aca="true" t="shared" si="1" ref="O9:O14">G9+J9+M9</f>
        <v>46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133</v>
      </c>
      <c r="D10" s="79" t="s">
        <v>129</v>
      </c>
      <c r="E10" s="81">
        <v>13</v>
      </c>
      <c r="F10" s="87" t="s">
        <v>68</v>
      </c>
      <c r="G10" s="83">
        <v>21</v>
      </c>
      <c r="H10" s="81">
        <v>16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29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134</v>
      </c>
      <c r="D11" s="79" t="s">
        <v>130</v>
      </c>
      <c r="E11" s="81">
        <v>16</v>
      </c>
      <c r="F11" s="87" t="s">
        <v>68</v>
      </c>
      <c r="G11" s="83">
        <v>21</v>
      </c>
      <c r="H11" s="81">
        <v>7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23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132</v>
      </c>
      <c r="D12" s="79" t="s">
        <v>131</v>
      </c>
      <c r="E12" s="81">
        <v>15</v>
      </c>
      <c r="F12" s="87" t="s">
        <v>68</v>
      </c>
      <c r="G12" s="83">
        <v>21</v>
      </c>
      <c r="H12" s="81">
        <v>20</v>
      </c>
      <c r="I12" s="87" t="s">
        <v>68</v>
      </c>
      <c r="J12" s="83">
        <v>22</v>
      </c>
      <c r="K12" s="81"/>
      <c r="L12" s="87" t="s">
        <v>68</v>
      </c>
      <c r="M12" s="83"/>
      <c r="N12" s="84">
        <f t="shared" si="0"/>
        <v>35</v>
      </c>
      <c r="O12" s="85">
        <f t="shared" si="1"/>
        <v>43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119</v>
      </c>
      <c r="D13" s="79" t="s">
        <v>120</v>
      </c>
      <c r="E13" s="81">
        <v>7</v>
      </c>
      <c r="F13" s="87" t="s">
        <v>68</v>
      </c>
      <c r="G13" s="83">
        <v>21</v>
      </c>
      <c r="H13" s="81">
        <v>4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11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118</v>
      </c>
      <c r="D14" s="79" t="s">
        <v>121</v>
      </c>
      <c r="E14" s="81">
        <v>9</v>
      </c>
      <c r="F14" s="87" t="s">
        <v>68</v>
      </c>
      <c r="G14" s="83">
        <v>21</v>
      </c>
      <c r="H14" s="81">
        <v>16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25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122</v>
      </c>
      <c r="D15" s="79" t="s">
        <v>123</v>
      </c>
      <c r="E15" s="81">
        <v>21</v>
      </c>
      <c r="F15" s="87" t="s">
        <v>68</v>
      </c>
      <c r="G15" s="83">
        <v>18</v>
      </c>
      <c r="H15" s="81">
        <v>24</v>
      </c>
      <c r="I15" s="87" t="s">
        <v>68</v>
      </c>
      <c r="J15" s="83">
        <v>26</v>
      </c>
      <c r="K15" s="81">
        <v>17</v>
      </c>
      <c r="L15" s="87" t="s">
        <v>68</v>
      </c>
      <c r="M15" s="83">
        <v>21</v>
      </c>
      <c r="N15" s="84">
        <f>E15+H15+K15</f>
        <v>62</v>
      </c>
      <c r="O15" s="85">
        <f>G15+J15+M15</f>
        <v>65</v>
      </c>
      <c r="P15" s="86">
        <f>IF(E15&gt;G15,1,0)+IF(H15&gt;J15,1,0)+IF(K15&gt;M15,1,0)</f>
        <v>1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124</v>
      </c>
      <c r="D16" s="79" t="s">
        <v>107</v>
      </c>
      <c r="E16" s="81">
        <v>21</v>
      </c>
      <c r="F16" s="87" t="s">
        <v>68</v>
      </c>
      <c r="G16" s="83">
        <v>18</v>
      </c>
      <c r="H16" s="81">
        <v>21</v>
      </c>
      <c r="I16" s="87" t="s">
        <v>68</v>
      </c>
      <c r="J16" s="83">
        <v>17</v>
      </c>
      <c r="K16" s="81"/>
      <c r="L16" s="87" t="s">
        <v>68</v>
      </c>
      <c r="M16" s="83"/>
      <c r="N16" s="84">
        <f>E16+H16+K16</f>
        <v>42</v>
      </c>
      <c r="O16" s="85">
        <f>G16+J16+M16</f>
        <v>35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Keramika Chlumčany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269</v>
      </c>
      <c r="O17" s="94">
        <f t="shared" si="5"/>
        <v>357</v>
      </c>
      <c r="P17" s="93">
        <f t="shared" si="5"/>
        <v>3</v>
      </c>
      <c r="Q17" s="95">
        <f t="shared" si="5"/>
        <v>14</v>
      </c>
      <c r="R17" s="93">
        <f t="shared" si="5"/>
        <v>1</v>
      </c>
      <c r="S17" s="94">
        <f t="shared" si="5"/>
        <v>7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126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53</v>
      </c>
      <c r="T4" s="165"/>
    </row>
    <row r="5" spans="2:20" ht="19.5" customHeight="1">
      <c r="B5" s="57" t="s">
        <v>54</v>
      </c>
      <c r="C5" s="59"/>
      <c r="D5" s="137" t="s">
        <v>21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154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0</v>
      </c>
      <c r="T6" s="65" t="s">
        <v>59</v>
      </c>
    </row>
    <row r="7" spans="2:20" ht="24.75" customHeight="1">
      <c r="B7" s="66"/>
      <c r="C7" s="67" t="str">
        <f>D4</f>
        <v>TJ Spartak Chrást</v>
      </c>
      <c r="D7" s="67" t="str">
        <f>D5</f>
        <v>ZÚ Klatovy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140</v>
      </c>
      <c r="D9" s="80" t="s">
        <v>144</v>
      </c>
      <c r="E9" s="81">
        <v>21</v>
      </c>
      <c r="F9" s="82" t="s">
        <v>68</v>
      </c>
      <c r="G9" s="83">
        <v>14</v>
      </c>
      <c r="H9" s="81">
        <v>23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44</v>
      </c>
      <c r="O9" s="85">
        <f aca="true" t="shared" si="1" ref="O9:O14">G9+J9+M9</f>
        <v>35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0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141</v>
      </c>
      <c r="D10" s="79" t="s">
        <v>145</v>
      </c>
      <c r="E10" s="81">
        <v>21</v>
      </c>
      <c r="F10" s="87" t="s">
        <v>68</v>
      </c>
      <c r="G10" s="83">
        <v>9</v>
      </c>
      <c r="H10" s="81">
        <v>21</v>
      </c>
      <c r="I10" s="87" t="s">
        <v>68</v>
      </c>
      <c r="J10" s="83">
        <v>19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28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143</v>
      </c>
      <c r="D11" s="79" t="s">
        <v>146</v>
      </c>
      <c r="E11" s="81">
        <v>21</v>
      </c>
      <c r="F11" s="87" t="s">
        <v>68</v>
      </c>
      <c r="G11" s="83">
        <v>19</v>
      </c>
      <c r="H11" s="81">
        <v>23</v>
      </c>
      <c r="I11" s="87" t="s">
        <v>68</v>
      </c>
      <c r="J11" s="83">
        <v>25</v>
      </c>
      <c r="K11" s="81">
        <v>25</v>
      </c>
      <c r="L11" s="87" t="s">
        <v>68</v>
      </c>
      <c r="M11" s="83">
        <v>23</v>
      </c>
      <c r="N11" s="84">
        <f t="shared" si="0"/>
        <v>69</v>
      </c>
      <c r="O11" s="85">
        <f t="shared" si="1"/>
        <v>67</v>
      </c>
      <c r="P11" s="86">
        <f t="shared" si="2"/>
        <v>2</v>
      </c>
      <c r="Q11" s="87">
        <f t="shared" si="3"/>
        <v>1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147</v>
      </c>
      <c r="D12" s="79" t="s">
        <v>148</v>
      </c>
      <c r="E12" s="81">
        <v>21</v>
      </c>
      <c r="F12" s="87" t="s">
        <v>68</v>
      </c>
      <c r="G12" s="83">
        <v>18</v>
      </c>
      <c r="H12" s="81">
        <v>21</v>
      </c>
      <c r="I12" s="87" t="s">
        <v>68</v>
      </c>
      <c r="J12" s="83">
        <v>15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33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136</v>
      </c>
      <c r="D13" s="79" t="s">
        <v>149</v>
      </c>
      <c r="E13" s="81">
        <v>21</v>
      </c>
      <c r="F13" s="87" t="s">
        <v>68</v>
      </c>
      <c r="G13" s="83">
        <v>13</v>
      </c>
      <c r="H13" s="81">
        <v>25</v>
      </c>
      <c r="I13" s="87" t="s">
        <v>68</v>
      </c>
      <c r="J13" s="83">
        <v>27</v>
      </c>
      <c r="K13" s="81">
        <v>21</v>
      </c>
      <c r="L13" s="87" t="s">
        <v>68</v>
      </c>
      <c r="M13" s="83">
        <v>18</v>
      </c>
      <c r="N13" s="84">
        <f t="shared" si="0"/>
        <v>67</v>
      </c>
      <c r="O13" s="85">
        <f t="shared" si="1"/>
        <v>58</v>
      </c>
      <c r="P13" s="86">
        <f t="shared" si="2"/>
        <v>2</v>
      </c>
      <c r="Q13" s="87">
        <f t="shared" si="3"/>
        <v>1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138</v>
      </c>
      <c r="D14" s="79" t="s">
        <v>150</v>
      </c>
      <c r="E14" s="81">
        <v>21</v>
      </c>
      <c r="F14" s="87" t="s">
        <v>68</v>
      </c>
      <c r="G14" s="83">
        <v>15</v>
      </c>
      <c r="H14" s="81">
        <v>21</v>
      </c>
      <c r="I14" s="87" t="s">
        <v>68</v>
      </c>
      <c r="J14" s="83">
        <v>15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30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151</v>
      </c>
      <c r="D15" s="79" t="s">
        <v>152</v>
      </c>
      <c r="E15" s="81">
        <v>21</v>
      </c>
      <c r="F15" s="87" t="s">
        <v>68</v>
      </c>
      <c r="G15" s="83">
        <v>12</v>
      </c>
      <c r="H15" s="81">
        <v>21</v>
      </c>
      <c r="I15" s="87" t="s">
        <v>68</v>
      </c>
      <c r="J15" s="83">
        <v>14</v>
      </c>
      <c r="K15" s="81"/>
      <c r="L15" s="87" t="s">
        <v>68</v>
      </c>
      <c r="M15" s="83"/>
      <c r="N15" s="84">
        <f>E15+H15+K15</f>
        <v>42</v>
      </c>
      <c r="O15" s="85">
        <f>G15+J15+M15</f>
        <v>26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153</v>
      </c>
      <c r="D16" s="79" t="s">
        <v>116</v>
      </c>
      <c r="E16" s="81">
        <v>17</v>
      </c>
      <c r="F16" s="87" t="s">
        <v>68</v>
      </c>
      <c r="G16" s="83">
        <v>21</v>
      </c>
      <c r="H16" s="81">
        <v>21</v>
      </c>
      <c r="I16" s="87" t="s">
        <v>68</v>
      </c>
      <c r="J16" s="83">
        <v>3</v>
      </c>
      <c r="K16" s="81">
        <v>21</v>
      </c>
      <c r="L16" s="87" t="s">
        <v>68</v>
      </c>
      <c r="M16" s="83">
        <v>13</v>
      </c>
      <c r="N16" s="84">
        <f>E16+H16+K16</f>
        <v>59</v>
      </c>
      <c r="O16" s="85">
        <f>G16+J16+M16</f>
        <v>37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Spartak Chrást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407</v>
      </c>
      <c r="O17" s="94">
        <f t="shared" si="5"/>
        <v>314</v>
      </c>
      <c r="P17" s="93">
        <f t="shared" si="5"/>
        <v>16</v>
      </c>
      <c r="Q17" s="95">
        <f t="shared" si="5"/>
        <v>3</v>
      </c>
      <c r="R17" s="93">
        <f t="shared" si="5"/>
        <v>8</v>
      </c>
      <c r="S17" s="94">
        <f t="shared" si="5"/>
        <v>0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26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53</v>
      </c>
      <c r="T4" s="165"/>
    </row>
    <row r="5" spans="2:20" ht="19.5" customHeight="1">
      <c r="B5" s="57" t="s">
        <v>54</v>
      </c>
      <c r="C5" s="59"/>
      <c r="D5" s="137" t="s">
        <v>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56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0</v>
      </c>
      <c r="T6" s="65" t="s">
        <v>59</v>
      </c>
    </row>
    <row r="7" spans="2:20" ht="24.75" customHeight="1">
      <c r="B7" s="66"/>
      <c r="C7" s="67" t="str">
        <f>D4</f>
        <v>SK Jupiter B</v>
      </c>
      <c r="D7" s="67" t="str">
        <f>D5</f>
        <v>SK Jupiter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66</v>
      </c>
      <c r="D9" s="80" t="s">
        <v>67</v>
      </c>
      <c r="E9" s="81">
        <v>21</v>
      </c>
      <c r="F9" s="82" t="s">
        <v>68</v>
      </c>
      <c r="G9" s="83">
        <v>17</v>
      </c>
      <c r="H9" s="81">
        <v>20</v>
      </c>
      <c r="I9" s="82" t="s">
        <v>68</v>
      </c>
      <c r="J9" s="83">
        <v>22</v>
      </c>
      <c r="K9" s="81">
        <v>17</v>
      </c>
      <c r="L9" s="82" t="s">
        <v>68</v>
      </c>
      <c r="M9" s="83">
        <v>21</v>
      </c>
      <c r="N9" s="84">
        <f aca="true" t="shared" si="0" ref="N9:N14">E9+H9+K9</f>
        <v>58</v>
      </c>
      <c r="O9" s="85">
        <f aca="true" t="shared" si="1" ref="O9:O14">G9+J9+M9</f>
        <v>60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70</v>
      </c>
      <c r="D10" s="79" t="s">
        <v>71</v>
      </c>
      <c r="E10" s="81">
        <v>13</v>
      </c>
      <c r="F10" s="87" t="s">
        <v>68</v>
      </c>
      <c r="G10" s="83">
        <v>21</v>
      </c>
      <c r="H10" s="81">
        <v>4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17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73</v>
      </c>
      <c r="D11" s="79" t="s">
        <v>74</v>
      </c>
      <c r="E11" s="81">
        <v>22</v>
      </c>
      <c r="F11" s="87" t="s">
        <v>68</v>
      </c>
      <c r="G11" s="83">
        <v>20</v>
      </c>
      <c r="H11" s="81">
        <v>23</v>
      </c>
      <c r="I11" s="87" t="s">
        <v>68</v>
      </c>
      <c r="J11" s="83">
        <v>25</v>
      </c>
      <c r="K11" s="81">
        <v>16</v>
      </c>
      <c r="L11" s="87" t="s">
        <v>68</v>
      </c>
      <c r="M11" s="83">
        <v>21</v>
      </c>
      <c r="N11" s="84">
        <f t="shared" si="0"/>
        <v>61</v>
      </c>
      <c r="O11" s="85">
        <f t="shared" si="1"/>
        <v>66</v>
      </c>
      <c r="P11" s="86">
        <f t="shared" si="2"/>
        <v>1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76</v>
      </c>
      <c r="D12" s="79" t="s">
        <v>77</v>
      </c>
      <c r="E12" s="81">
        <v>10</v>
      </c>
      <c r="F12" s="87" t="s">
        <v>68</v>
      </c>
      <c r="G12" s="83">
        <v>21</v>
      </c>
      <c r="H12" s="81">
        <v>17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27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79</v>
      </c>
      <c r="D13" s="79" t="s">
        <v>80</v>
      </c>
      <c r="E13" s="81">
        <v>18</v>
      </c>
      <c r="F13" s="87" t="s">
        <v>68</v>
      </c>
      <c r="G13" s="83">
        <v>21</v>
      </c>
      <c r="H13" s="81">
        <v>12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30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82</v>
      </c>
      <c r="D14" s="79" t="s">
        <v>83</v>
      </c>
      <c r="E14" s="81">
        <v>15</v>
      </c>
      <c r="F14" s="87" t="s">
        <v>68</v>
      </c>
      <c r="G14" s="83">
        <v>21</v>
      </c>
      <c r="H14" s="81">
        <v>7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22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85</v>
      </c>
      <c r="D15" s="79" t="s">
        <v>86</v>
      </c>
      <c r="E15" s="81">
        <v>8</v>
      </c>
      <c r="F15" s="87" t="s">
        <v>68</v>
      </c>
      <c r="G15" s="83">
        <v>21</v>
      </c>
      <c r="H15" s="81">
        <v>12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20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88</v>
      </c>
      <c r="D16" s="79" t="s">
        <v>89</v>
      </c>
      <c r="E16" s="81">
        <v>10</v>
      </c>
      <c r="F16" s="87" t="s">
        <v>68</v>
      </c>
      <c r="G16" s="83">
        <v>21</v>
      </c>
      <c r="H16" s="81">
        <v>8</v>
      </c>
      <c r="I16" s="87" t="s">
        <v>68</v>
      </c>
      <c r="J16" s="83">
        <v>21</v>
      </c>
      <c r="K16" s="81"/>
      <c r="L16" s="87" t="s">
        <v>68</v>
      </c>
      <c r="M16" s="83"/>
      <c r="N16" s="84">
        <f>E16+H16+K16</f>
        <v>18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253</v>
      </c>
      <c r="O17" s="94">
        <f t="shared" si="5"/>
        <v>378</v>
      </c>
      <c r="P17" s="93">
        <f t="shared" si="5"/>
        <v>2</v>
      </c>
      <c r="Q17" s="95">
        <f t="shared" si="5"/>
        <v>16</v>
      </c>
      <c r="R17" s="93">
        <f t="shared" si="5"/>
        <v>0</v>
      </c>
      <c r="S17" s="94">
        <f t="shared" si="5"/>
        <v>8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94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26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330</v>
      </c>
      <c r="T4" s="165"/>
    </row>
    <row r="5" spans="2:20" ht="19.5" customHeight="1">
      <c r="B5" s="57" t="s">
        <v>54</v>
      </c>
      <c r="C5" s="59"/>
      <c r="D5" s="137" t="s">
        <v>17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321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24</v>
      </c>
      <c r="T6" s="65" t="s">
        <v>59</v>
      </c>
    </row>
    <row r="7" spans="2:20" ht="24.75" customHeight="1">
      <c r="B7" s="66"/>
      <c r="C7" s="67" t="str">
        <f>D4</f>
        <v>SK Jupiter B</v>
      </c>
      <c r="D7" s="67" t="str">
        <f>D5</f>
        <v>ZÚ Badminton Klatovy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331</v>
      </c>
      <c r="D9" s="80" t="s">
        <v>332</v>
      </c>
      <c r="E9" s="81">
        <v>21</v>
      </c>
      <c r="F9" s="82" t="s">
        <v>68</v>
      </c>
      <c r="G9" s="83">
        <v>19</v>
      </c>
      <c r="H9" s="81">
        <v>16</v>
      </c>
      <c r="I9" s="82" t="s">
        <v>68</v>
      </c>
      <c r="J9" s="83">
        <v>21</v>
      </c>
      <c r="K9" s="81">
        <v>21</v>
      </c>
      <c r="L9" s="82" t="s">
        <v>68</v>
      </c>
      <c r="M9" s="83">
        <v>19</v>
      </c>
      <c r="N9" s="84">
        <f aca="true" t="shared" si="0" ref="N9:N14">E9+H9+K9</f>
        <v>58</v>
      </c>
      <c r="O9" s="85">
        <f aca="true" t="shared" si="1" ref="O9:O14">G9+J9+M9</f>
        <v>59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1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76</v>
      </c>
      <c r="D10" s="79" t="s">
        <v>252</v>
      </c>
      <c r="E10" s="81">
        <v>21</v>
      </c>
      <c r="F10" s="87" t="s">
        <v>68</v>
      </c>
      <c r="G10" s="83">
        <v>0</v>
      </c>
      <c r="H10" s="81">
        <v>21</v>
      </c>
      <c r="I10" s="87" t="s">
        <v>68</v>
      </c>
      <c r="J10" s="83">
        <v>0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0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333</v>
      </c>
      <c r="D11" s="79" t="s">
        <v>334</v>
      </c>
      <c r="E11" s="81">
        <v>22</v>
      </c>
      <c r="F11" s="87" t="s">
        <v>68</v>
      </c>
      <c r="G11" s="83">
        <v>20</v>
      </c>
      <c r="H11" s="81">
        <v>21</v>
      </c>
      <c r="I11" s="87" t="s">
        <v>68</v>
      </c>
      <c r="J11" s="83">
        <v>18</v>
      </c>
      <c r="K11" s="81"/>
      <c r="L11" s="87" t="s">
        <v>68</v>
      </c>
      <c r="M11" s="83"/>
      <c r="N11" s="84">
        <f t="shared" si="0"/>
        <v>43</v>
      </c>
      <c r="O11" s="85">
        <f t="shared" si="1"/>
        <v>38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335</v>
      </c>
      <c r="D12" s="79" t="s">
        <v>336</v>
      </c>
      <c r="E12" s="81">
        <v>21</v>
      </c>
      <c r="F12" s="87" t="s">
        <v>68</v>
      </c>
      <c r="G12" s="83">
        <v>18</v>
      </c>
      <c r="H12" s="81">
        <v>21</v>
      </c>
      <c r="I12" s="87" t="s">
        <v>68</v>
      </c>
      <c r="J12" s="83">
        <v>14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32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102</v>
      </c>
      <c r="D13" s="79" t="s">
        <v>337</v>
      </c>
      <c r="E13" s="81">
        <v>21</v>
      </c>
      <c r="F13" s="87" t="s">
        <v>68</v>
      </c>
      <c r="G13" s="83">
        <v>18</v>
      </c>
      <c r="H13" s="81">
        <v>21</v>
      </c>
      <c r="I13" s="87" t="s">
        <v>68</v>
      </c>
      <c r="J13" s="83">
        <v>13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31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338</v>
      </c>
      <c r="D14" s="79" t="s">
        <v>149</v>
      </c>
      <c r="E14" s="81">
        <v>16</v>
      </c>
      <c r="F14" s="87" t="s">
        <v>68</v>
      </c>
      <c r="G14" s="83">
        <v>21</v>
      </c>
      <c r="H14" s="81">
        <v>21</v>
      </c>
      <c r="I14" s="87" t="s">
        <v>68</v>
      </c>
      <c r="J14" s="83">
        <v>10</v>
      </c>
      <c r="K14" s="81">
        <v>21</v>
      </c>
      <c r="L14" s="87" t="s">
        <v>68</v>
      </c>
      <c r="M14" s="83">
        <v>10</v>
      </c>
      <c r="N14" s="84">
        <f t="shared" si="0"/>
        <v>58</v>
      </c>
      <c r="O14" s="85">
        <f t="shared" si="1"/>
        <v>41</v>
      </c>
      <c r="P14" s="86">
        <f t="shared" si="2"/>
        <v>2</v>
      </c>
      <c r="Q14" s="87">
        <f t="shared" si="3"/>
        <v>1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339</v>
      </c>
      <c r="D15" s="79" t="s">
        <v>115</v>
      </c>
      <c r="E15" s="81">
        <v>18</v>
      </c>
      <c r="F15" s="87" t="s">
        <v>68</v>
      </c>
      <c r="G15" s="83">
        <v>21</v>
      </c>
      <c r="H15" s="81">
        <v>17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35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82</v>
      </c>
      <c r="D16" s="79" t="s">
        <v>116</v>
      </c>
      <c r="E16" s="81">
        <v>6</v>
      </c>
      <c r="F16" s="87" t="s">
        <v>68</v>
      </c>
      <c r="G16" s="83">
        <v>21</v>
      </c>
      <c r="H16" s="81">
        <v>10</v>
      </c>
      <c r="I16" s="87" t="s">
        <v>68</v>
      </c>
      <c r="J16" s="83">
        <v>21</v>
      </c>
      <c r="K16" s="81"/>
      <c r="L16" s="87" t="s">
        <v>68</v>
      </c>
      <c r="M16" s="83"/>
      <c r="N16" s="84">
        <f>E16+H16+K16</f>
        <v>16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B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336</v>
      </c>
      <c r="O17" s="94">
        <f t="shared" si="5"/>
        <v>285</v>
      </c>
      <c r="P17" s="93">
        <f t="shared" si="5"/>
        <v>12</v>
      </c>
      <c r="Q17" s="95">
        <f t="shared" si="5"/>
        <v>6</v>
      </c>
      <c r="R17" s="93">
        <f t="shared" si="5"/>
        <v>6</v>
      </c>
      <c r="S17" s="94">
        <f t="shared" si="5"/>
        <v>2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340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320</v>
      </c>
      <c r="T4" s="165"/>
    </row>
    <row r="5" spans="2:20" ht="19.5" customHeight="1">
      <c r="B5" s="57" t="s">
        <v>54</v>
      </c>
      <c r="C5" s="59"/>
      <c r="D5" s="137" t="s">
        <v>25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321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24</v>
      </c>
      <c r="T6" s="65" t="s">
        <v>59</v>
      </c>
    </row>
    <row r="7" spans="2:20" ht="24.75" customHeight="1">
      <c r="B7" s="66"/>
      <c r="C7" s="67" t="str">
        <f>D4</f>
        <v>SK Jupiter A</v>
      </c>
      <c r="D7" s="67" t="str">
        <f>D5</f>
        <v>TJ Sokol Doubravka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67</v>
      </c>
      <c r="D9" s="80" t="s">
        <v>322</v>
      </c>
      <c r="E9" s="81">
        <v>21</v>
      </c>
      <c r="F9" s="82" t="s">
        <v>68</v>
      </c>
      <c r="G9" s="83">
        <v>9</v>
      </c>
      <c r="H9" s="81">
        <v>21</v>
      </c>
      <c r="I9" s="82" t="s">
        <v>68</v>
      </c>
      <c r="J9" s="83">
        <v>17</v>
      </c>
      <c r="K9" s="81"/>
      <c r="L9" s="82" t="s">
        <v>68</v>
      </c>
      <c r="M9" s="83"/>
      <c r="N9" s="84">
        <f aca="true" t="shared" si="0" ref="N9:N14">E9+H9+K9</f>
        <v>42</v>
      </c>
      <c r="O9" s="85">
        <f aca="true" t="shared" si="1" ref="O9:O14">G9+J9+M9</f>
        <v>26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0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323</v>
      </c>
      <c r="D10" s="79" t="s">
        <v>324</v>
      </c>
      <c r="E10" s="81">
        <v>22</v>
      </c>
      <c r="F10" s="87" t="s">
        <v>68</v>
      </c>
      <c r="G10" s="83">
        <v>20</v>
      </c>
      <c r="H10" s="81">
        <v>22</v>
      </c>
      <c r="I10" s="87" t="s">
        <v>68</v>
      </c>
      <c r="J10" s="83">
        <v>20</v>
      </c>
      <c r="K10" s="81"/>
      <c r="L10" s="87" t="s">
        <v>68</v>
      </c>
      <c r="M10" s="83"/>
      <c r="N10" s="84">
        <f t="shared" si="0"/>
        <v>44</v>
      </c>
      <c r="O10" s="85">
        <f t="shared" si="1"/>
        <v>40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325</v>
      </c>
      <c r="D11" s="79" t="s">
        <v>272</v>
      </c>
      <c r="E11" s="81">
        <v>21</v>
      </c>
      <c r="F11" s="87" t="s">
        <v>68</v>
      </c>
      <c r="G11" s="83">
        <v>17</v>
      </c>
      <c r="H11" s="81">
        <v>21</v>
      </c>
      <c r="I11" s="87" t="s">
        <v>68</v>
      </c>
      <c r="J11" s="83">
        <v>14</v>
      </c>
      <c r="K11" s="81"/>
      <c r="L11" s="87" t="s">
        <v>68</v>
      </c>
      <c r="M11" s="83"/>
      <c r="N11" s="84">
        <f t="shared" si="0"/>
        <v>42</v>
      </c>
      <c r="O11" s="85">
        <f t="shared" si="1"/>
        <v>31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79" t="s">
        <v>203</v>
      </c>
      <c r="D12" s="79" t="s">
        <v>326</v>
      </c>
      <c r="E12" s="81">
        <v>18</v>
      </c>
      <c r="F12" s="87" t="s">
        <v>68</v>
      </c>
      <c r="G12" s="83">
        <v>21</v>
      </c>
      <c r="H12" s="81">
        <v>21</v>
      </c>
      <c r="I12" s="87" t="s">
        <v>68</v>
      </c>
      <c r="J12" s="83">
        <v>12</v>
      </c>
      <c r="K12" s="81">
        <v>21</v>
      </c>
      <c r="L12" s="87" t="s">
        <v>68</v>
      </c>
      <c r="M12" s="83">
        <v>19</v>
      </c>
      <c r="N12" s="84">
        <f t="shared" si="0"/>
        <v>60</v>
      </c>
      <c r="O12" s="85">
        <f t="shared" si="1"/>
        <v>52</v>
      </c>
      <c r="P12" s="86">
        <f t="shared" si="2"/>
        <v>2</v>
      </c>
      <c r="Q12" s="87">
        <f t="shared" si="3"/>
        <v>1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78</v>
      </c>
      <c r="C13" s="79" t="s">
        <v>226</v>
      </c>
      <c r="D13" s="79" t="s">
        <v>327</v>
      </c>
      <c r="E13" s="81">
        <v>21</v>
      </c>
      <c r="F13" s="87" t="s">
        <v>68</v>
      </c>
      <c r="G13" s="83">
        <v>17</v>
      </c>
      <c r="H13" s="81">
        <v>21</v>
      </c>
      <c r="I13" s="87" t="s">
        <v>68</v>
      </c>
      <c r="J13" s="83">
        <v>12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29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209</v>
      </c>
      <c r="D14" s="79" t="s">
        <v>274</v>
      </c>
      <c r="E14" s="81">
        <v>0</v>
      </c>
      <c r="F14" s="87" t="s">
        <v>68</v>
      </c>
      <c r="G14" s="83">
        <v>21</v>
      </c>
      <c r="H14" s="81">
        <v>0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0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86</v>
      </c>
      <c r="D15" s="79" t="s">
        <v>328</v>
      </c>
      <c r="E15" s="81">
        <v>19</v>
      </c>
      <c r="F15" s="87" t="s">
        <v>68</v>
      </c>
      <c r="G15" s="83">
        <v>21</v>
      </c>
      <c r="H15" s="81">
        <v>21</v>
      </c>
      <c r="I15" s="87" t="s">
        <v>68</v>
      </c>
      <c r="J15" s="83">
        <v>16</v>
      </c>
      <c r="K15" s="81">
        <v>21</v>
      </c>
      <c r="L15" s="87" t="s">
        <v>68</v>
      </c>
      <c r="M15" s="83">
        <v>13</v>
      </c>
      <c r="N15" s="84">
        <f>E15+H15+K15</f>
        <v>61</v>
      </c>
      <c r="O15" s="85">
        <f>G15+J15+M15</f>
        <v>50</v>
      </c>
      <c r="P15" s="86">
        <f>IF(E15&gt;G15,1,0)+IF(H15&gt;J15,1,0)+IF(K15&gt;M15,1,0)</f>
        <v>2</v>
      </c>
      <c r="Q15" s="87">
        <f>IF(E15&lt;G15,1,0)+IF(H15&lt;J15,1,0)+IF(K15&lt;M15,1,0)</f>
        <v>1</v>
      </c>
      <c r="R15" s="91">
        <f t="shared" si="4"/>
        <v>1</v>
      </c>
      <c r="S15" s="89">
        <f t="shared" si="4"/>
        <v>0</v>
      </c>
      <c r="T15" s="90"/>
    </row>
    <row r="16" spans="2:20" ht="30" customHeight="1" thickBot="1">
      <c r="B16" s="78" t="s">
        <v>87</v>
      </c>
      <c r="C16" s="79" t="s">
        <v>89</v>
      </c>
      <c r="D16" s="79" t="s">
        <v>275</v>
      </c>
      <c r="E16" s="81">
        <v>18</v>
      </c>
      <c r="F16" s="87" t="s">
        <v>68</v>
      </c>
      <c r="G16" s="83">
        <v>21</v>
      </c>
      <c r="H16" s="81">
        <v>21</v>
      </c>
      <c r="I16" s="87" t="s">
        <v>68</v>
      </c>
      <c r="J16" s="83">
        <v>18</v>
      </c>
      <c r="K16" s="81">
        <v>21</v>
      </c>
      <c r="L16" s="87" t="s">
        <v>68</v>
      </c>
      <c r="M16" s="83">
        <v>13</v>
      </c>
      <c r="N16" s="84">
        <f>E16+H16+K16</f>
        <v>60</v>
      </c>
      <c r="O16" s="85">
        <f>G16+J16+M16</f>
        <v>52</v>
      </c>
      <c r="P16" s="86">
        <f>IF(E16&gt;G16,1,0)+IF(H16&gt;J16,1,0)+IF(K16&gt;M16,1,0)</f>
        <v>2</v>
      </c>
      <c r="Q16" s="87">
        <f>IF(E16&lt;G16,1,0)+IF(H16&lt;J16,1,0)+IF(K16&lt;M16,1,0)</f>
        <v>1</v>
      </c>
      <c r="R16" s="91">
        <f t="shared" si="4"/>
        <v>1</v>
      </c>
      <c r="S16" s="89">
        <f t="shared" si="4"/>
        <v>0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351</v>
      </c>
      <c r="O17" s="94">
        <f t="shared" si="5"/>
        <v>322</v>
      </c>
      <c r="P17" s="93">
        <f t="shared" si="5"/>
        <v>14</v>
      </c>
      <c r="Q17" s="95">
        <f t="shared" si="5"/>
        <v>5</v>
      </c>
      <c r="R17" s="93">
        <f t="shared" si="5"/>
        <v>7</v>
      </c>
      <c r="S17" s="94">
        <f t="shared" si="5"/>
        <v>1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230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351</v>
      </c>
      <c r="T4" s="165"/>
    </row>
    <row r="5" spans="2:20" ht="19.5" customHeight="1">
      <c r="B5" s="57" t="s">
        <v>54</v>
      </c>
      <c r="C5" s="59"/>
      <c r="D5" s="137" t="s">
        <v>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321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24</v>
      </c>
      <c r="T6" s="65" t="s">
        <v>59</v>
      </c>
    </row>
    <row r="7" spans="2:20" ht="24.75" customHeight="1">
      <c r="B7" s="66"/>
      <c r="C7" s="67" t="str">
        <f>D4</f>
        <v>TJ Spartak Chrást</v>
      </c>
      <c r="D7" s="67" t="str">
        <f>D5</f>
        <v>SK Jupiter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357</v>
      </c>
      <c r="D9" s="80" t="s">
        <v>358</v>
      </c>
      <c r="E9" s="81">
        <v>16</v>
      </c>
      <c r="F9" s="82" t="s">
        <v>68</v>
      </c>
      <c r="G9" s="83">
        <v>21</v>
      </c>
      <c r="H9" s="81">
        <v>21</v>
      </c>
      <c r="I9" s="82" t="s">
        <v>68</v>
      </c>
      <c r="J9" s="83">
        <v>12</v>
      </c>
      <c r="K9" s="81">
        <v>21</v>
      </c>
      <c r="L9" s="82" t="s">
        <v>68</v>
      </c>
      <c r="M9" s="83">
        <v>17</v>
      </c>
      <c r="N9" s="84">
        <f aca="true" t="shared" si="0" ref="N9:N14">E9+H9+K9</f>
        <v>58</v>
      </c>
      <c r="O9" s="85">
        <f aca="true" t="shared" si="1" ref="O9:O14">G9+J9+M9</f>
        <v>50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1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353</v>
      </c>
      <c r="D10" s="79" t="s">
        <v>359</v>
      </c>
      <c r="E10" s="81">
        <v>21</v>
      </c>
      <c r="F10" s="87" t="s">
        <v>68</v>
      </c>
      <c r="G10" s="83">
        <v>6</v>
      </c>
      <c r="H10" s="81">
        <v>21</v>
      </c>
      <c r="I10" s="87" t="s">
        <v>68</v>
      </c>
      <c r="J10" s="83">
        <v>8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14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143</v>
      </c>
      <c r="D11" s="79" t="s">
        <v>360</v>
      </c>
      <c r="E11" s="81">
        <v>19</v>
      </c>
      <c r="F11" s="87" t="s">
        <v>68</v>
      </c>
      <c r="G11" s="83">
        <v>21</v>
      </c>
      <c r="H11" s="81">
        <v>13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32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147</v>
      </c>
      <c r="D12" s="79" t="s">
        <v>361</v>
      </c>
      <c r="E12" s="81">
        <v>19</v>
      </c>
      <c r="F12" s="87" t="s">
        <v>68</v>
      </c>
      <c r="G12" s="83">
        <v>21</v>
      </c>
      <c r="H12" s="81">
        <v>14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33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194</v>
      </c>
      <c r="D13" s="79" t="s">
        <v>313</v>
      </c>
      <c r="E13" s="81">
        <v>21</v>
      </c>
      <c r="F13" s="87" t="s">
        <v>68</v>
      </c>
      <c r="G13" s="83">
        <v>17</v>
      </c>
      <c r="H13" s="81">
        <v>17</v>
      </c>
      <c r="I13" s="87" t="s">
        <v>68</v>
      </c>
      <c r="J13" s="83">
        <v>21</v>
      </c>
      <c r="K13" s="81">
        <v>14</v>
      </c>
      <c r="L13" s="87" t="s">
        <v>68</v>
      </c>
      <c r="M13" s="83">
        <v>21</v>
      </c>
      <c r="N13" s="84">
        <f t="shared" si="0"/>
        <v>52</v>
      </c>
      <c r="O13" s="85">
        <f t="shared" si="1"/>
        <v>59</v>
      </c>
      <c r="P13" s="86">
        <f t="shared" si="2"/>
        <v>1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136</v>
      </c>
      <c r="D14" s="79" t="s">
        <v>362</v>
      </c>
      <c r="E14" s="81">
        <v>21</v>
      </c>
      <c r="F14" s="87" t="s">
        <v>68</v>
      </c>
      <c r="G14" s="83">
        <v>9</v>
      </c>
      <c r="H14" s="81">
        <v>21</v>
      </c>
      <c r="I14" s="87" t="s">
        <v>68</v>
      </c>
      <c r="J14" s="83">
        <v>12</v>
      </c>
      <c r="K14" s="81"/>
      <c r="L14" s="87" t="s">
        <v>68</v>
      </c>
      <c r="M14" s="83"/>
      <c r="N14" s="84">
        <f t="shared" si="0"/>
        <v>42</v>
      </c>
      <c r="O14" s="85">
        <f t="shared" si="1"/>
        <v>21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/>
    </row>
    <row r="15" spans="2:20" ht="30" customHeight="1">
      <c r="B15" s="78" t="s">
        <v>84</v>
      </c>
      <c r="C15" s="79" t="s">
        <v>151</v>
      </c>
      <c r="D15" s="79" t="s">
        <v>233</v>
      </c>
      <c r="E15" s="81">
        <v>21</v>
      </c>
      <c r="F15" s="87" t="s">
        <v>68</v>
      </c>
      <c r="G15" s="83">
        <v>18</v>
      </c>
      <c r="H15" s="81">
        <v>16</v>
      </c>
      <c r="I15" s="87" t="s">
        <v>68</v>
      </c>
      <c r="J15" s="83">
        <v>21</v>
      </c>
      <c r="K15" s="81">
        <v>13</v>
      </c>
      <c r="L15" s="87" t="s">
        <v>68</v>
      </c>
      <c r="M15" s="83">
        <v>21</v>
      </c>
      <c r="N15" s="84">
        <f>E15+H15+K15</f>
        <v>50</v>
      </c>
      <c r="O15" s="85">
        <f>G15+J15+M15</f>
        <v>60</v>
      </c>
      <c r="P15" s="86">
        <f>IF(E15&gt;G15,1,0)+IF(H15&gt;J15,1,0)+IF(K15&gt;M15,1,0)</f>
        <v>1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153</v>
      </c>
      <c r="D16" s="79" t="s">
        <v>232</v>
      </c>
      <c r="E16" s="81">
        <v>9</v>
      </c>
      <c r="F16" s="87" t="s">
        <v>68</v>
      </c>
      <c r="G16" s="83">
        <v>21</v>
      </c>
      <c r="H16" s="81">
        <v>12</v>
      </c>
      <c r="I16" s="87" t="s">
        <v>68</v>
      </c>
      <c r="J16" s="83">
        <v>21</v>
      </c>
      <c r="K16" s="81"/>
      <c r="L16" s="87" t="s">
        <v>68</v>
      </c>
      <c r="M16" s="83"/>
      <c r="N16" s="84">
        <f>E16+H16+K16</f>
        <v>21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SK Jupiter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330</v>
      </c>
      <c r="O17" s="94">
        <f t="shared" si="5"/>
        <v>330</v>
      </c>
      <c r="P17" s="93">
        <f t="shared" si="5"/>
        <v>8</v>
      </c>
      <c r="Q17" s="95">
        <f t="shared" si="5"/>
        <v>11</v>
      </c>
      <c r="R17" s="93">
        <f t="shared" si="5"/>
        <v>3</v>
      </c>
      <c r="S17" s="94">
        <f t="shared" si="5"/>
        <v>5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363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17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346</v>
      </c>
      <c r="T4" s="165"/>
    </row>
    <row r="5" spans="2:20" ht="19.5" customHeight="1">
      <c r="B5" s="57" t="s">
        <v>54</v>
      </c>
      <c r="C5" s="59"/>
      <c r="D5" s="137" t="s">
        <v>170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242</v>
      </c>
      <c r="T5" s="143"/>
    </row>
    <row r="6" spans="2:20" ht="19.5" customHeight="1" thickBot="1">
      <c r="B6" s="60" t="s">
        <v>57</v>
      </c>
      <c r="C6" s="61"/>
      <c r="D6" s="144" t="s">
        <v>243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24</v>
      </c>
      <c r="T6" s="65" t="s">
        <v>59</v>
      </c>
    </row>
    <row r="7" spans="2:20" ht="24.75" customHeight="1">
      <c r="B7" s="66"/>
      <c r="C7" s="67" t="str">
        <f>D4</f>
        <v>ZÚ Badminton Klatovy</v>
      </c>
      <c r="D7" s="67" t="str">
        <f>D5</f>
        <v>TJ Keramika Chlumčany A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144</v>
      </c>
      <c r="D9" s="80" t="s">
        <v>128</v>
      </c>
      <c r="E9" s="81">
        <v>14</v>
      </c>
      <c r="F9" s="82" t="s">
        <v>68</v>
      </c>
      <c r="G9" s="83">
        <v>21</v>
      </c>
      <c r="H9" s="81">
        <v>18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32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/>
    </row>
    <row r="10" spans="2:20" ht="30" customHeight="1">
      <c r="B10" s="78" t="s">
        <v>69</v>
      </c>
      <c r="C10" s="79" t="s">
        <v>316</v>
      </c>
      <c r="D10" s="79" t="s">
        <v>347</v>
      </c>
      <c r="E10" s="81">
        <v>18</v>
      </c>
      <c r="F10" s="87" t="s">
        <v>68</v>
      </c>
      <c r="G10" s="83">
        <v>21</v>
      </c>
      <c r="H10" s="81">
        <v>12</v>
      </c>
      <c r="I10" s="87" t="s">
        <v>68</v>
      </c>
      <c r="J10" s="83">
        <v>21</v>
      </c>
      <c r="K10" s="81"/>
      <c r="L10" s="87" t="s">
        <v>68</v>
      </c>
      <c r="M10" s="83"/>
      <c r="N10" s="84">
        <f t="shared" si="0"/>
        <v>30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72</v>
      </c>
      <c r="C11" s="79" t="s">
        <v>146</v>
      </c>
      <c r="D11" s="79" t="s">
        <v>130</v>
      </c>
      <c r="E11" s="81">
        <v>14</v>
      </c>
      <c r="F11" s="87" t="s">
        <v>68</v>
      </c>
      <c r="G11" s="83">
        <v>21</v>
      </c>
      <c r="H11" s="81">
        <v>18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32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247</v>
      </c>
      <c r="D12" s="79" t="s">
        <v>348</v>
      </c>
      <c r="E12" s="81">
        <v>15</v>
      </c>
      <c r="F12" s="87" t="s">
        <v>68</v>
      </c>
      <c r="G12" s="83">
        <v>21</v>
      </c>
      <c r="H12" s="81">
        <v>17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32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149</v>
      </c>
      <c r="D13" s="79" t="s">
        <v>349</v>
      </c>
      <c r="E13" s="81">
        <v>12</v>
      </c>
      <c r="F13" s="87" t="s">
        <v>68</v>
      </c>
      <c r="G13" s="83">
        <v>21</v>
      </c>
      <c r="H13" s="81">
        <v>5</v>
      </c>
      <c r="I13" s="87" t="s">
        <v>68</v>
      </c>
      <c r="J13" s="83">
        <v>21</v>
      </c>
      <c r="K13" s="81"/>
      <c r="L13" s="87" t="s">
        <v>68</v>
      </c>
      <c r="M13" s="83"/>
      <c r="N13" s="84">
        <f t="shared" si="0"/>
        <v>17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81</v>
      </c>
      <c r="C14" s="79" t="s">
        <v>250</v>
      </c>
      <c r="D14" s="79" t="s">
        <v>350</v>
      </c>
      <c r="E14" s="81">
        <v>10</v>
      </c>
      <c r="F14" s="87" t="s">
        <v>68</v>
      </c>
      <c r="G14" s="83">
        <v>21</v>
      </c>
      <c r="H14" s="81">
        <v>13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23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152</v>
      </c>
      <c r="D15" s="79" t="s">
        <v>123</v>
      </c>
      <c r="E15" s="81">
        <v>13</v>
      </c>
      <c r="F15" s="87" t="s">
        <v>68</v>
      </c>
      <c r="G15" s="83">
        <v>21</v>
      </c>
      <c r="H15" s="81">
        <v>14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27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116</v>
      </c>
      <c r="D16" s="79" t="s">
        <v>104</v>
      </c>
      <c r="E16" s="81">
        <v>11</v>
      </c>
      <c r="F16" s="87" t="s">
        <v>68</v>
      </c>
      <c r="G16" s="83">
        <v>21</v>
      </c>
      <c r="H16" s="81">
        <v>21</v>
      </c>
      <c r="I16" s="87" t="s">
        <v>68</v>
      </c>
      <c r="J16" s="83">
        <v>19</v>
      </c>
      <c r="K16" s="81">
        <v>14</v>
      </c>
      <c r="L16" s="87" t="s">
        <v>68</v>
      </c>
      <c r="M16" s="83">
        <v>21</v>
      </c>
      <c r="N16" s="84">
        <f>E16+H16+K16</f>
        <v>46</v>
      </c>
      <c r="O16" s="85">
        <f>G16+J16+M16</f>
        <v>61</v>
      </c>
      <c r="P16" s="86">
        <f>IF(E16&gt;G16,1,0)+IF(H16&gt;J16,1,0)+IF(K16&gt;M16,1,0)</f>
        <v>1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Keramika Chlumčany A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239</v>
      </c>
      <c r="O17" s="94">
        <f t="shared" si="5"/>
        <v>355</v>
      </c>
      <c r="P17" s="93">
        <f t="shared" si="5"/>
        <v>1</v>
      </c>
      <c r="Q17" s="95">
        <f t="shared" si="5"/>
        <v>16</v>
      </c>
      <c r="R17" s="93">
        <f t="shared" si="5"/>
        <v>0</v>
      </c>
      <c r="S17" s="94">
        <f t="shared" si="5"/>
        <v>8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53" t="s">
        <v>48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6" t="s">
        <v>49</v>
      </c>
      <c r="R3" s="157"/>
      <c r="S3" s="153" t="s">
        <v>50</v>
      </c>
      <c r="T3" s="158"/>
    </row>
    <row r="4" spans="2:20" ht="19.5" customHeight="1" thickTop="1">
      <c r="B4" s="57" t="s">
        <v>51</v>
      </c>
      <c r="C4" s="58"/>
      <c r="D4" s="159" t="s">
        <v>26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320</v>
      </c>
      <c r="T4" s="165"/>
    </row>
    <row r="5" spans="2:20" ht="19.5" customHeight="1">
      <c r="B5" s="57" t="s">
        <v>54</v>
      </c>
      <c r="C5" s="59"/>
      <c r="D5" s="137" t="s">
        <v>25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321</v>
      </c>
      <c r="T5" s="143"/>
    </row>
    <row r="6" spans="2:20" ht="19.5" customHeight="1" thickBot="1">
      <c r="B6" s="60" t="s">
        <v>57</v>
      </c>
      <c r="C6" s="61"/>
      <c r="D6" s="144" t="s">
        <v>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24</v>
      </c>
      <c r="T6" s="65" t="s">
        <v>59</v>
      </c>
    </row>
    <row r="7" spans="2:20" ht="24.75" customHeight="1">
      <c r="B7" s="66"/>
      <c r="C7" s="67" t="str">
        <f>D4</f>
        <v>SK Jupiter B</v>
      </c>
      <c r="D7" s="67" t="str">
        <f>D5</f>
        <v>TJ Sokol Doubravka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65</v>
      </c>
      <c r="C9" s="79" t="s">
        <v>331</v>
      </c>
      <c r="D9" s="80" t="s">
        <v>322</v>
      </c>
      <c r="E9" s="81">
        <v>21</v>
      </c>
      <c r="F9" s="82" t="s">
        <v>68</v>
      </c>
      <c r="G9" s="83">
        <v>16</v>
      </c>
      <c r="H9" s="81">
        <v>21</v>
      </c>
      <c r="I9" s="82" t="s">
        <v>68</v>
      </c>
      <c r="J9" s="83">
        <v>14</v>
      </c>
      <c r="K9" s="81"/>
      <c r="L9" s="82" t="s">
        <v>68</v>
      </c>
      <c r="M9" s="83"/>
      <c r="N9" s="84">
        <f aca="true" t="shared" si="0" ref="N9:N14">E9+H9+K9</f>
        <v>42</v>
      </c>
      <c r="O9" s="85">
        <f aca="true" t="shared" si="1" ref="O9:O14">G9+J9+M9</f>
        <v>30</v>
      </c>
      <c r="P9" s="86">
        <f aca="true" t="shared" si="2" ref="P9:P14">IF(E9&gt;G9,1,0)+IF(H9&gt;J9,1,0)+IF(K9&gt;M9,1,0)</f>
        <v>2</v>
      </c>
      <c r="Q9" s="87">
        <f aca="true" t="shared" si="3" ref="Q9:Q14">IF(E9&lt;G9,1,0)+IF(H9&lt;J9,1,0)+IF(K9&lt;M9,1,0)</f>
        <v>0</v>
      </c>
      <c r="R9" s="88">
        <f aca="true" t="shared" si="4" ref="R9:S16">IF(P9=2,1,0)</f>
        <v>1</v>
      </c>
      <c r="S9" s="89">
        <f t="shared" si="4"/>
        <v>0</v>
      </c>
      <c r="T9" s="90"/>
    </row>
    <row r="10" spans="2:20" ht="30" customHeight="1">
      <c r="B10" s="78" t="s">
        <v>69</v>
      </c>
      <c r="C10" s="79" t="s">
        <v>341</v>
      </c>
      <c r="D10" s="79" t="s">
        <v>324</v>
      </c>
      <c r="E10" s="81">
        <v>21</v>
      </c>
      <c r="F10" s="87" t="s">
        <v>68</v>
      </c>
      <c r="G10" s="83">
        <v>14</v>
      </c>
      <c r="H10" s="81">
        <v>19</v>
      </c>
      <c r="I10" s="87" t="s">
        <v>68</v>
      </c>
      <c r="J10" s="83">
        <v>21</v>
      </c>
      <c r="K10" s="81">
        <v>21</v>
      </c>
      <c r="L10" s="87" t="s">
        <v>68</v>
      </c>
      <c r="M10" s="83">
        <v>14</v>
      </c>
      <c r="N10" s="84">
        <f t="shared" si="0"/>
        <v>61</v>
      </c>
      <c r="O10" s="85">
        <f t="shared" si="1"/>
        <v>49</v>
      </c>
      <c r="P10" s="86">
        <f t="shared" si="2"/>
        <v>2</v>
      </c>
      <c r="Q10" s="87">
        <f t="shared" si="3"/>
        <v>1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72</v>
      </c>
      <c r="C11" s="79" t="s">
        <v>342</v>
      </c>
      <c r="D11" s="79" t="s">
        <v>272</v>
      </c>
      <c r="E11" s="81">
        <v>21</v>
      </c>
      <c r="F11" s="87" t="s">
        <v>68</v>
      </c>
      <c r="G11" s="83">
        <v>15</v>
      </c>
      <c r="H11" s="81">
        <v>19</v>
      </c>
      <c r="I11" s="87" t="s">
        <v>68</v>
      </c>
      <c r="J11" s="83">
        <v>21</v>
      </c>
      <c r="K11" s="81">
        <v>19</v>
      </c>
      <c r="L11" s="87" t="s">
        <v>68</v>
      </c>
      <c r="M11" s="83">
        <v>21</v>
      </c>
      <c r="N11" s="84">
        <f t="shared" si="0"/>
        <v>59</v>
      </c>
      <c r="O11" s="85">
        <f t="shared" si="1"/>
        <v>57</v>
      </c>
      <c r="P11" s="86">
        <f t="shared" si="2"/>
        <v>1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/>
    </row>
    <row r="12" spans="2:20" ht="30" customHeight="1">
      <c r="B12" s="78" t="s">
        <v>75</v>
      </c>
      <c r="C12" s="79" t="s">
        <v>343</v>
      </c>
      <c r="D12" s="79" t="s">
        <v>326</v>
      </c>
      <c r="E12" s="81">
        <v>11</v>
      </c>
      <c r="F12" s="87" t="s">
        <v>68</v>
      </c>
      <c r="G12" s="83">
        <v>21</v>
      </c>
      <c r="H12" s="81">
        <v>15</v>
      </c>
      <c r="I12" s="87" t="s">
        <v>68</v>
      </c>
      <c r="J12" s="83">
        <v>21</v>
      </c>
      <c r="K12" s="81"/>
      <c r="L12" s="87" t="s">
        <v>68</v>
      </c>
      <c r="M12" s="83"/>
      <c r="N12" s="84">
        <f t="shared" si="0"/>
        <v>26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78</v>
      </c>
      <c r="C13" s="79" t="s">
        <v>102</v>
      </c>
      <c r="D13" s="79" t="s">
        <v>327</v>
      </c>
      <c r="E13" s="81">
        <v>22</v>
      </c>
      <c r="F13" s="87" t="s">
        <v>68</v>
      </c>
      <c r="G13" s="83">
        <v>24</v>
      </c>
      <c r="H13" s="81">
        <v>21</v>
      </c>
      <c r="I13" s="87" t="s">
        <v>68</v>
      </c>
      <c r="J13" s="83">
        <v>13</v>
      </c>
      <c r="K13" s="81">
        <v>21</v>
      </c>
      <c r="L13" s="87" t="s">
        <v>68</v>
      </c>
      <c r="M13" s="83">
        <v>16</v>
      </c>
      <c r="N13" s="84">
        <f t="shared" si="0"/>
        <v>64</v>
      </c>
      <c r="O13" s="85">
        <f t="shared" si="1"/>
        <v>53</v>
      </c>
      <c r="P13" s="86">
        <f t="shared" si="2"/>
        <v>2</v>
      </c>
      <c r="Q13" s="87">
        <f t="shared" si="3"/>
        <v>1</v>
      </c>
      <c r="R13" s="91">
        <f t="shared" si="4"/>
        <v>1</v>
      </c>
      <c r="S13" s="89">
        <f t="shared" si="4"/>
        <v>0</v>
      </c>
      <c r="T13" s="90"/>
    </row>
    <row r="14" spans="2:20" ht="30" customHeight="1">
      <c r="B14" s="78" t="s">
        <v>81</v>
      </c>
      <c r="C14" s="79" t="s">
        <v>344</v>
      </c>
      <c r="D14" s="79" t="s">
        <v>274</v>
      </c>
      <c r="E14" s="81">
        <v>10</v>
      </c>
      <c r="F14" s="87" t="s">
        <v>68</v>
      </c>
      <c r="G14" s="83">
        <v>21</v>
      </c>
      <c r="H14" s="81">
        <v>13</v>
      </c>
      <c r="I14" s="87" t="s">
        <v>68</v>
      </c>
      <c r="J14" s="83">
        <v>21</v>
      </c>
      <c r="K14" s="81"/>
      <c r="L14" s="87" t="s">
        <v>68</v>
      </c>
      <c r="M14" s="83"/>
      <c r="N14" s="84">
        <f t="shared" si="0"/>
        <v>23</v>
      </c>
      <c r="O14" s="85">
        <f t="shared" si="1"/>
        <v>42</v>
      </c>
      <c r="P14" s="86">
        <f t="shared" si="2"/>
        <v>0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79" t="s">
        <v>345</v>
      </c>
      <c r="D15" s="79" t="s">
        <v>276</v>
      </c>
      <c r="E15" s="81">
        <v>14</v>
      </c>
      <c r="F15" s="87" t="s">
        <v>68</v>
      </c>
      <c r="G15" s="83">
        <v>21</v>
      </c>
      <c r="H15" s="81">
        <v>10</v>
      </c>
      <c r="I15" s="87" t="s">
        <v>68</v>
      </c>
      <c r="J15" s="83">
        <v>21</v>
      </c>
      <c r="K15" s="81"/>
      <c r="L15" s="87" t="s">
        <v>68</v>
      </c>
      <c r="M15" s="83"/>
      <c r="N15" s="84">
        <f>E15+H15+K15</f>
        <v>24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 t="shared" si="4"/>
        <v>0</v>
      </c>
      <c r="S15" s="89">
        <f t="shared" si="4"/>
        <v>1</v>
      </c>
      <c r="T15" s="90"/>
    </row>
    <row r="16" spans="2:20" ht="30" customHeight="1" thickBot="1">
      <c r="B16" s="78" t="s">
        <v>87</v>
      </c>
      <c r="C16" s="79" t="s">
        <v>82</v>
      </c>
      <c r="D16" s="79" t="s">
        <v>275</v>
      </c>
      <c r="E16" s="81">
        <v>19</v>
      </c>
      <c r="F16" s="87" t="s">
        <v>68</v>
      </c>
      <c r="G16" s="83">
        <v>21</v>
      </c>
      <c r="H16" s="81">
        <v>15</v>
      </c>
      <c r="I16" s="87" t="s">
        <v>68</v>
      </c>
      <c r="J16" s="83">
        <v>21</v>
      </c>
      <c r="K16" s="81"/>
      <c r="L16" s="87" t="s">
        <v>68</v>
      </c>
      <c r="M16" s="83"/>
      <c r="N16" s="84">
        <f>E16+H16+K16</f>
        <v>34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4.5" customHeight="1" thickBot="1">
      <c r="B17" s="92" t="s">
        <v>90</v>
      </c>
      <c r="C17" s="135" t="str">
        <f>IF(R17&gt;S17,D4,IF(S17&gt;R17,D5,"remíza"))</f>
        <v>TJ Sokol Doubravka B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333</v>
      </c>
      <c r="O17" s="94">
        <f t="shared" si="5"/>
        <v>357</v>
      </c>
      <c r="P17" s="93">
        <f t="shared" si="5"/>
        <v>7</v>
      </c>
      <c r="Q17" s="95">
        <f t="shared" si="5"/>
        <v>12</v>
      </c>
      <c r="R17" s="93">
        <f t="shared" si="5"/>
        <v>3</v>
      </c>
      <c r="S17" s="94">
        <f t="shared" si="5"/>
        <v>5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 ht="12.75">
      <c r="B24" s="106" t="s">
        <v>95</v>
      </c>
      <c r="C24" s="98"/>
      <c r="D24" s="98"/>
      <c r="E24" s="106" t="s">
        <v>96</v>
      </c>
      <c r="F24" s="106"/>
      <c r="G24" s="106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ht="12.75">
      <c r="B25" s="107"/>
    </row>
    <row r="26" ht="12.75">
      <c r="B26" s="107"/>
    </row>
    <row r="27" ht="12.75">
      <c r="B27" s="107"/>
    </row>
    <row r="28" ht="12.75">
      <c r="B28" s="108"/>
    </row>
    <row r="29" ht="12.75">
      <c r="B29" s="107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2" t="s">
        <v>46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9.5" customHeight="1" thickBot="1">
      <c r="B3" s="55" t="s">
        <v>47</v>
      </c>
      <c r="C3" s="56"/>
      <c r="D3" s="166" t="s">
        <v>48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169" t="s">
        <v>49</v>
      </c>
      <c r="R3" s="170"/>
      <c r="S3" s="166" t="s">
        <v>50</v>
      </c>
      <c r="T3" s="171"/>
    </row>
    <row r="4" spans="2:20" ht="19.5" customHeight="1" thickTop="1">
      <c r="B4" s="57" t="s">
        <v>51</v>
      </c>
      <c r="C4" s="58"/>
      <c r="D4" s="159" t="s">
        <v>23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 t="s">
        <v>52</v>
      </c>
      <c r="R4" s="163"/>
      <c r="S4" s="164" t="s">
        <v>279</v>
      </c>
      <c r="T4" s="165"/>
    </row>
    <row r="5" spans="2:20" ht="19.5" customHeight="1">
      <c r="B5" s="57" t="s">
        <v>54</v>
      </c>
      <c r="C5" s="59"/>
      <c r="D5" s="137" t="s">
        <v>26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 t="s">
        <v>55</v>
      </c>
      <c r="R5" s="141"/>
      <c r="S5" s="142" t="s">
        <v>280</v>
      </c>
      <c r="T5" s="143"/>
    </row>
    <row r="6" spans="2:20" ht="19.5" customHeight="1" thickBot="1">
      <c r="B6" s="60" t="s">
        <v>57</v>
      </c>
      <c r="C6" s="122"/>
      <c r="D6" s="144" t="s">
        <v>298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2"/>
      <c r="R6" s="63"/>
      <c r="S6" s="64" t="s">
        <v>9</v>
      </c>
      <c r="T6" s="65" t="s">
        <v>59</v>
      </c>
    </row>
    <row r="7" spans="2:20" ht="24.75" customHeight="1">
      <c r="B7" s="66"/>
      <c r="C7" s="67" t="str">
        <f>D4</f>
        <v>TJ Spartak Chrást</v>
      </c>
      <c r="D7" s="67" t="str">
        <f>D5</f>
        <v>SK Jupiter B</v>
      </c>
      <c r="E7" s="147" t="s">
        <v>60</v>
      </c>
      <c r="F7" s="148"/>
      <c r="G7" s="148"/>
      <c r="H7" s="148"/>
      <c r="I7" s="148"/>
      <c r="J7" s="148"/>
      <c r="K7" s="148"/>
      <c r="L7" s="148"/>
      <c r="M7" s="149"/>
      <c r="N7" s="150" t="s">
        <v>61</v>
      </c>
      <c r="O7" s="151"/>
      <c r="P7" s="150" t="s">
        <v>62</v>
      </c>
      <c r="Q7" s="151"/>
      <c r="R7" s="150" t="s">
        <v>63</v>
      </c>
      <c r="S7" s="151"/>
      <c r="T7" s="68" t="s">
        <v>64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123" t="s">
        <v>65</v>
      </c>
      <c r="C9" s="79" t="s">
        <v>287</v>
      </c>
      <c r="D9" s="80" t="s">
        <v>185</v>
      </c>
      <c r="E9" s="81">
        <v>8</v>
      </c>
      <c r="F9" s="82" t="s">
        <v>68</v>
      </c>
      <c r="G9" s="83">
        <v>21</v>
      </c>
      <c r="H9" s="81">
        <v>9</v>
      </c>
      <c r="I9" s="82" t="s">
        <v>68</v>
      </c>
      <c r="J9" s="83">
        <v>21</v>
      </c>
      <c r="K9" s="81"/>
      <c r="L9" s="82" t="s">
        <v>68</v>
      </c>
      <c r="M9" s="83"/>
      <c r="N9" s="84">
        <f aca="true" t="shared" si="0" ref="N9:N14">E9+H9+K9</f>
        <v>17</v>
      </c>
      <c r="O9" s="85">
        <f aca="true" t="shared" si="1" ref="O9:O14">G9+J9+M9</f>
        <v>42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6">IF(P9=2,1,0)</f>
        <v>0</v>
      </c>
      <c r="S9" s="89">
        <f t="shared" si="4"/>
        <v>1</v>
      </c>
      <c r="T9" s="90" t="s">
        <v>136</v>
      </c>
    </row>
    <row r="10" spans="2:20" ht="30" customHeight="1">
      <c r="B10" s="123" t="s">
        <v>69</v>
      </c>
      <c r="C10" s="79" t="s">
        <v>288</v>
      </c>
      <c r="D10" s="79" t="s">
        <v>289</v>
      </c>
      <c r="E10" s="81">
        <v>21</v>
      </c>
      <c r="F10" s="87" t="s">
        <v>68</v>
      </c>
      <c r="G10" s="83">
        <v>9</v>
      </c>
      <c r="H10" s="81">
        <v>21</v>
      </c>
      <c r="I10" s="87" t="s">
        <v>68</v>
      </c>
      <c r="J10" s="83">
        <v>14</v>
      </c>
      <c r="K10" s="81"/>
      <c r="L10" s="87" t="s">
        <v>68</v>
      </c>
      <c r="M10" s="83"/>
      <c r="N10" s="84">
        <f t="shared" si="0"/>
        <v>42</v>
      </c>
      <c r="O10" s="85">
        <f t="shared" si="1"/>
        <v>23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 t="s">
        <v>290</v>
      </c>
    </row>
    <row r="11" spans="2:20" ht="30" customHeight="1">
      <c r="B11" s="123" t="s">
        <v>72</v>
      </c>
      <c r="C11" s="79" t="s">
        <v>143</v>
      </c>
      <c r="D11" s="79" t="s">
        <v>291</v>
      </c>
      <c r="E11" s="81">
        <v>17</v>
      </c>
      <c r="F11" s="87" t="s">
        <v>68</v>
      </c>
      <c r="G11" s="83">
        <v>21</v>
      </c>
      <c r="H11" s="81">
        <v>18</v>
      </c>
      <c r="I11" s="87" t="s">
        <v>68</v>
      </c>
      <c r="J11" s="83">
        <v>21</v>
      </c>
      <c r="K11" s="81"/>
      <c r="L11" s="87" t="s">
        <v>68</v>
      </c>
      <c r="M11" s="83"/>
      <c r="N11" s="84">
        <f t="shared" si="0"/>
        <v>35</v>
      </c>
      <c r="O11" s="85">
        <f t="shared" si="1"/>
        <v>42</v>
      </c>
      <c r="P11" s="86">
        <f t="shared" si="2"/>
        <v>0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 t="s">
        <v>153</v>
      </c>
    </row>
    <row r="12" spans="2:20" ht="30" customHeight="1">
      <c r="B12" s="123" t="s">
        <v>75</v>
      </c>
      <c r="C12" s="79" t="s">
        <v>292</v>
      </c>
      <c r="D12" s="79" t="s">
        <v>293</v>
      </c>
      <c r="E12" s="81">
        <v>21</v>
      </c>
      <c r="F12" s="87" t="s">
        <v>68</v>
      </c>
      <c r="G12" s="83">
        <v>6</v>
      </c>
      <c r="H12" s="81">
        <v>21</v>
      </c>
      <c r="I12" s="87" t="s">
        <v>68</v>
      </c>
      <c r="J12" s="83">
        <v>12</v>
      </c>
      <c r="K12" s="81"/>
      <c r="L12" s="87" t="s">
        <v>68</v>
      </c>
      <c r="M12" s="83"/>
      <c r="N12" s="84">
        <f t="shared" si="0"/>
        <v>42</v>
      </c>
      <c r="O12" s="85">
        <f t="shared" si="1"/>
        <v>18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 t="s">
        <v>294</v>
      </c>
    </row>
    <row r="13" spans="2:20" ht="30" customHeight="1">
      <c r="B13" s="123" t="s">
        <v>78</v>
      </c>
      <c r="C13" s="79" t="s">
        <v>192</v>
      </c>
      <c r="D13" s="79" t="s">
        <v>294</v>
      </c>
      <c r="E13" s="81">
        <v>21</v>
      </c>
      <c r="F13" s="87" t="s">
        <v>68</v>
      </c>
      <c r="G13" s="83">
        <v>14</v>
      </c>
      <c r="H13" s="81">
        <v>21</v>
      </c>
      <c r="I13" s="87" t="s">
        <v>68</v>
      </c>
      <c r="J13" s="83">
        <v>14</v>
      </c>
      <c r="K13" s="81"/>
      <c r="L13" s="87" t="s">
        <v>68</v>
      </c>
      <c r="M13" s="83"/>
      <c r="N13" s="84">
        <f t="shared" si="0"/>
        <v>42</v>
      </c>
      <c r="O13" s="85">
        <f t="shared" si="1"/>
        <v>28</v>
      </c>
      <c r="P13" s="86">
        <f t="shared" si="2"/>
        <v>2</v>
      </c>
      <c r="Q13" s="87">
        <f t="shared" si="3"/>
        <v>0</v>
      </c>
      <c r="R13" s="91">
        <f t="shared" si="4"/>
        <v>1</v>
      </c>
      <c r="S13" s="89">
        <f t="shared" si="4"/>
        <v>0</v>
      </c>
      <c r="T13" s="90" t="s">
        <v>295</v>
      </c>
    </row>
    <row r="14" spans="2:20" ht="30" customHeight="1">
      <c r="B14" s="123" t="s">
        <v>81</v>
      </c>
      <c r="C14" s="79" t="s">
        <v>194</v>
      </c>
      <c r="D14" s="79" t="s">
        <v>249</v>
      </c>
      <c r="E14" s="81">
        <v>21</v>
      </c>
      <c r="F14" s="87" t="s">
        <v>68</v>
      </c>
      <c r="G14" s="83">
        <v>13</v>
      </c>
      <c r="H14" s="81">
        <v>17</v>
      </c>
      <c r="I14" s="87" t="s">
        <v>68</v>
      </c>
      <c r="J14" s="83">
        <v>21</v>
      </c>
      <c r="K14" s="81">
        <v>22</v>
      </c>
      <c r="L14" s="87" t="s">
        <v>68</v>
      </c>
      <c r="M14" s="83">
        <v>24</v>
      </c>
      <c r="N14" s="84">
        <f t="shared" si="0"/>
        <v>60</v>
      </c>
      <c r="O14" s="85">
        <f t="shared" si="1"/>
        <v>58</v>
      </c>
      <c r="P14" s="86">
        <f t="shared" si="2"/>
        <v>1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 t="s">
        <v>249</v>
      </c>
    </row>
    <row r="15" spans="2:20" ht="30" customHeight="1">
      <c r="B15" s="123" t="s">
        <v>84</v>
      </c>
      <c r="C15" s="79" t="s">
        <v>151</v>
      </c>
      <c r="D15" s="79" t="s">
        <v>195</v>
      </c>
      <c r="E15" s="81">
        <v>21</v>
      </c>
      <c r="F15" s="87" t="s">
        <v>68</v>
      </c>
      <c r="G15" s="83">
        <v>19</v>
      </c>
      <c r="H15" s="81">
        <v>21</v>
      </c>
      <c r="I15" s="87" t="s">
        <v>68</v>
      </c>
      <c r="J15" s="83">
        <v>17</v>
      </c>
      <c r="K15" s="81"/>
      <c r="L15" s="87" t="s">
        <v>68</v>
      </c>
      <c r="M15" s="83"/>
      <c r="N15" s="84">
        <f>E15+H15+K15</f>
        <v>42</v>
      </c>
      <c r="O15" s="85">
        <f>G15+J15+M15</f>
        <v>36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 t="s">
        <v>296</v>
      </c>
    </row>
    <row r="16" spans="2:20" ht="30" customHeight="1" thickBot="1">
      <c r="B16" s="123" t="s">
        <v>87</v>
      </c>
      <c r="C16" s="79" t="s">
        <v>153</v>
      </c>
      <c r="D16" s="79" t="s">
        <v>193</v>
      </c>
      <c r="E16" s="81">
        <v>21</v>
      </c>
      <c r="F16" s="87" t="s">
        <v>68</v>
      </c>
      <c r="G16" s="83">
        <v>10</v>
      </c>
      <c r="H16" s="81">
        <v>21</v>
      </c>
      <c r="I16" s="87" t="s">
        <v>68</v>
      </c>
      <c r="J16" s="83">
        <v>12</v>
      </c>
      <c r="K16" s="81"/>
      <c r="L16" s="87" t="s">
        <v>68</v>
      </c>
      <c r="M16" s="83"/>
      <c r="N16" s="84">
        <f>E16+H16+K16</f>
        <v>42</v>
      </c>
      <c r="O16" s="85">
        <f>G16+J16+M16</f>
        <v>22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 t="s">
        <v>138</v>
      </c>
    </row>
    <row r="17" spans="2:20" ht="34.5" customHeight="1" thickBot="1">
      <c r="B17" s="92" t="s">
        <v>90</v>
      </c>
      <c r="C17" s="135" t="str">
        <f>IF(R17&gt;S17,D4,IF(S17&gt;R17,D5,"remíza"))</f>
        <v>TJ Spartak Chrást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93">
        <f aca="true" t="shared" si="5" ref="N17:S17">SUM(N9:N16)</f>
        <v>322</v>
      </c>
      <c r="O17" s="94">
        <f t="shared" si="5"/>
        <v>269</v>
      </c>
      <c r="P17" s="93">
        <f t="shared" si="5"/>
        <v>11</v>
      </c>
      <c r="Q17" s="95">
        <f t="shared" si="5"/>
        <v>6</v>
      </c>
      <c r="R17" s="93">
        <f t="shared" si="5"/>
        <v>5</v>
      </c>
      <c r="S17" s="94">
        <f t="shared" si="5"/>
        <v>3</v>
      </c>
      <c r="T17" s="96"/>
    </row>
    <row r="18" spans="2:20" ht="15"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24" t="s">
        <v>91</v>
      </c>
    </row>
    <row r="19" spans="2:20" ht="12.75">
      <c r="B19" s="101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 ht="19.5" customHeight="1">
      <c r="B21" s="102" t="s">
        <v>93</v>
      </c>
      <c r="C21" s="103" t="s">
        <v>297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 ht="19.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0" ht="12.7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1" ht="12.75">
      <c r="B24" s="106" t="s">
        <v>95</v>
      </c>
      <c r="C24" s="98"/>
      <c r="D24" s="125"/>
      <c r="E24" s="106" t="s">
        <v>96</v>
      </c>
      <c r="F24" s="106"/>
      <c r="G24" s="10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</row>
    <row r="25" spans="2:21" ht="12.75">
      <c r="B25" s="107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2:21" ht="12.75">
      <c r="B26" s="107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2:21" ht="12.75">
      <c r="B27" s="10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2:21" ht="12.75">
      <c r="B28" s="10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2:21" ht="12.75">
      <c r="B29" s="107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ZBS</cp:lastModifiedBy>
  <cp:lastPrinted>2022-10-15T09:11:53Z</cp:lastPrinted>
  <dcterms:created xsi:type="dcterms:W3CDTF">1996-11-18T12:18:44Z</dcterms:created>
  <dcterms:modified xsi:type="dcterms:W3CDTF">2023-03-19T15:36:15Z</dcterms:modified>
  <cp:category/>
  <cp:version/>
  <cp:contentType/>
  <cp:contentStatus/>
</cp:coreProperties>
</file>