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-J-Z_1A" sheetId="1" r:id="rId1"/>
    <sheet name="rozpis_J-Z_1A" sheetId="2" r:id="rId2"/>
    <sheet name="2.k.BHA_DouA" sheetId="3" r:id="rId3"/>
    <sheet name="2.k.USK_DouB" sheetId="4" r:id="rId4"/>
    <sheet name="2.k.ChlA_ČKB" sheetId="5" r:id="rId5"/>
    <sheet name="2.k.BKV_ČB" sheetId="6" r:id="rId6"/>
    <sheet name="2.k.BHA_ČKB" sheetId="7" r:id="rId7"/>
    <sheet name="2.k.USK_ČB" sheetId="8" r:id="rId8"/>
    <sheet name="2.k.ChlA_DouA" sheetId="9" r:id="rId9"/>
    <sheet name="2.k.BKV_DouB" sheetId="10" r:id="rId10"/>
    <sheet name="1.k.DouA_DouB" sheetId="11" r:id="rId11"/>
    <sheet name="1.k.BHA_ČB" sheetId="12" r:id="rId12"/>
    <sheet name="1.k.USKB_ČKB" sheetId="13" r:id="rId13"/>
    <sheet name="1.k.ChlA_BKV" sheetId="14" r:id="rId14"/>
    <sheet name="1.k.DouA_USKB" sheetId="15" r:id="rId15"/>
    <sheet name="1.k.Dou.B_BHA" sheetId="16" r:id="rId16"/>
    <sheet name="1.k.BKV_ČKB" sheetId="17" r:id="rId17"/>
    <sheet name="1.k.ChlA_ČB" sheetId="18" r:id="rId18"/>
  </sheets>
  <definedNames>
    <definedName name="_xlnm.Print_Area" localSheetId="11">'1.k.BHA_ČB'!$B$2:$T$27</definedName>
    <definedName name="_xlnm.Print_Area" localSheetId="16">'1.k.BKV_ČKB'!$B$2:$T$27</definedName>
    <definedName name="_xlnm.Print_Area" localSheetId="15">'1.k.Dou.B_BHA'!$B$2:$T$27</definedName>
    <definedName name="_xlnm.Print_Area" localSheetId="10">'1.k.DouA_DouB'!$B$2:$T$27</definedName>
    <definedName name="_xlnm.Print_Area" localSheetId="14">'1.k.DouA_USKB'!$B$2:$T$27</definedName>
    <definedName name="_xlnm.Print_Area" localSheetId="13">'1.k.ChlA_BKV'!$B$2:$T$27</definedName>
    <definedName name="_xlnm.Print_Area" localSheetId="17">'1.k.ChlA_ČB'!$B$2:$T$27</definedName>
    <definedName name="_xlnm.Print_Area" localSheetId="12">'1.k.USKB_ČKB'!$B$2:$T$27</definedName>
    <definedName name="_xlnm.Print_Area" localSheetId="6">'2.k.BHA_ČKB'!$B$2:$T$27</definedName>
    <definedName name="_xlnm.Print_Area" localSheetId="2">'2.k.BHA_DouA'!$B$2:$T$27</definedName>
    <definedName name="_xlnm.Print_Area" localSheetId="5">'2.k.BKV_ČB'!$B$2:$T$27</definedName>
    <definedName name="_xlnm.Print_Area" localSheetId="4">'2.k.ChlA_ČKB'!$B$2:$T$27</definedName>
    <definedName name="_xlnm.Print_Area" localSheetId="8">'2.k.ChlA_DouA'!$B$2:$T$27</definedName>
    <definedName name="_xlnm.Print_Area" localSheetId="7">'2.k.USK_ČB'!$B$2:$T$27</definedName>
    <definedName name="_xlnm.Print_Area" localSheetId="3">'2.k.USK_DouB'!$B$2:$T$27</definedName>
  </definedNames>
  <calcPr fullCalcOnLoad="1"/>
</workbook>
</file>

<file path=xl/sharedStrings.xml><?xml version="1.0" encoding="utf-8"?>
<sst xmlns="http://schemas.openxmlformats.org/spreadsheetml/2006/main" count="1460" uniqueCount="287">
  <si>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</si>
  <si>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</si>
  <si>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</si>
  <si>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</si>
  <si>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</si>
  <si>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</si>
  <si>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</si>
  <si>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</si>
  <si>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</si>
  <si>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</si>
  <si>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</si>
  <si>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</si>
  <si>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</si>
  <si>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</si>
  <si>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</si>
  <si>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</si>
  <si>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</si>
  <si>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</si>
  <si>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</si>
  <si>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</si>
  <si>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</si>
  <si>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</si>
  <si>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</si>
  <si>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</si>
  <si>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</si>
  <si>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</si>
  <si>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</si>
  <si>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</si>
  <si>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</si>
  <si>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</si>
  <si>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</si>
  <si>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</si>
  <si>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>Takáč R.</t>
  </si>
  <si>
    <t>Legát</t>
  </si>
  <si>
    <t>KREJSA JAKUB</t>
  </si>
  <si>
    <t>TJ SOKOL DOUBRAVKA B</t>
  </si>
  <si>
    <t>TJ Bílá Hora A</t>
  </si>
  <si>
    <t>Soňa Königsmarková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</si>
  <si>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</si>
  <si>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</si>
  <si>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</si>
  <si>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</si>
  <si>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</si>
  <si>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</si>
  <si>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</si>
  <si>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</si>
  <si>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</si>
  <si>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</si>
  <si>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</si>
  <si>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</si>
  <si>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</si>
  <si>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</si>
  <si>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TJ Sokol Doubravka B</t>
  </si>
  <si>
    <t>Keramika Chlumčany A</t>
  </si>
  <si>
    <t>USK Plzeň B</t>
  </si>
  <si>
    <t>Popilka</t>
  </si>
  <si>
    <t>Drudík</t>
  </si>
  <si>
    <t>Polívková</t>
  </si>
  <si>
    <t>Plzeň</t>
  </si>
  <si>
    <r>
      <t xml:space="preserve">tabulka po </t>
    </r>
    <r>
      <rPr>
        <b/>
        <sz val="12"/>
        <rFont val="Arial"/>
        <family val="2"/>
      </rPr>
      <t>1. kole - 14.10.2017</t>
    </r>
  </si>
  <si>
    <t>OPA  -  J-Z přebor 1/A družstev - dospělí - ZpčBaS / JčBaS</t>
  </si>
  <si>
    <t>Sezona:</t>
  </si>
  <si>
    <t>2017/18</t>
  </si>
  <si>
    <t>14.10.2017</t>
  </si>
  <si>
    <t>KREJSA - STRAKOVÁ</t>
  </si>
  <si>
    <t>DUŠEK - KÖNIGSMARKOVÁ</t>
  </si>
  <si>
    <t>VACEK - LEGÁT</t>
  </si>
  <si>
    <t>DUŠEK - NGUYEN</t>
  </si>
  <si>
    <t>STRAKOVÁ - ÚBLOVÁ</t>
  </si>
  <si>
    <t>KÖNIGSMARKOVÁ - UHLÍŘOVÁ</t>
  </si>
  <si>
    <t>STEINER - KREJSA</t>
  </si>
  <si>
    <t>ŠKOPEK - FRONĚK</t>
  </si>
  <si>
    <t>LEGÁT</t>
  </si>
  <si>
    <t>FRONĚK</t>
  </si>
  <si>
    <t>MALKUS</t>
  </si>
  <si>
    <t>NOVÁK</t>
  </si>
  <si>
    <t>ÚBLOVÁ</t>
  </si>
  <si>
    <t>UHLÍŘOVÁ</t>
  </si>
  <si>
    <t>STEINER</t>
  </si>
  <si>
    <t>ŠKOPEK</t>
  </si>
  <si>
    <t>TJ PLZEŇ BÍLÁ HORA A</t>
  </si>
  <si>
    <t>Plzeň, 25. ZŠ</t>
  </si>
  <si>
    <t>ZA TJ SOKOL DOUBRAVKA B NASTOUPIL Z TJ SOKOL DOUBRAVKA C HRÁČ LEGÁT VOJTĚCH (ČM2, DM3).</t>
  </si>
  <si>
    <t>TJ Sokol Doubravka A</t>
  </si>
  <si>
    <t>TJ Keramika Chlumčany A</t>
  </si>
  <si>
    <t>Dobřany</t>
  </si>
  <si>
    <t>Aleš Majer</t>
  </si>
  <si>
    <t>Krausová - Takáč M.</t>
  </si>
  <si>
    <t>Soukup - Chmelíčková</t>
  </si>
  <si>
    <t>Takáč M. - Takáč R.</t>
  </si>
  <si>
    <t>Chalupa - Pohanka P.</t>
  </si>
  <si>
    <t>Krausová - Kabátová</t>
  </si>
  <si>
    <t>Šmídová - Chmelíčková</t>
  </si>
  <si>
    <t>Dobrovolný- Uhlík</t>
  </si>
  <si>
    <t>Pohanka T. - Soukup</t>
  </si>
  <si>
    <t>Uhlík M.</t>
  </si>
  <si>
    <t>Landgráf M.</t>
  </si>
  <si>
    <t>Chalupa P.</t>
  </si>
  <si>
    <t>Kabátová K.</t>
  </si>
  <si>
    <t>Šmídová M.</t>
  </si>
  <si>
    <t>Dobrovolný J.</t>
  </si>
  <si>
    <t>Pohanka T.</t>
  </si>
  <si>
    <t>Krausová - Kovařík P.</t>
  </si>
  <si>
    <t>Hodiánek - Šamalová</t>
  </si>
  <si>
    <t>Dobrovolný - Takáč M.</t>
  </si>
  <si>
    <t>Hodiánek - Samohejl</t>
  </si>
  <si>
    <t>Šamalová - Matějková</t>
  </si>
  <si>
    <t>Kovařík P. - Takáč R.</t>
  </si>
  <si>
    <t>Čerkl - Chaloupka</t>
  </si>
  <si>
    <t>Čerkl J.</t>
  </si>
  <si>
    <t>Takáč M.</t>
  </si>
  <si>
    <t>Samohejl M.</t>
  </si>
  <si>
    <t>Matějková L.</t>
  </si>
  <si>
    <t>Chaloupka M.</t>
  </si>
  <si>
    <t>výhry  v základu</t>
  </si>
  <si>
    <t>prohry v prodl.</t>
  </si>
  <si>
    <t>výhry  v prodl.</t>
  </si>
  <si>
    <t>prohry v základu</t>
  </si>
  <si>
    <t>JIHO-ZÁPADNÍ přebor 1/A družstev - dospělí - 2017/18</t>
  </si>
  <si>
    <t>14. 10. 2017</t>
  </si>
  <si>
    <t xml:space="preserve">Plzeň - Malesice </t>
  </si>
  <si>
    <t>Sluka - Janáčková</t>
  </si>
  <si>
    <t>Chalupa - Landgráf</t>
  </si>
  <si>
    <t>Sluka - Novotný</t>
  </si>
  <si>
    <t>Kempfová - Milová</t>
  </si>
  <si>
    <t>Soukup - Pohanka T.</t>
  </si>
  <si>
    <t>Prokeš - Parkos</t>
  </si>
  <si>
    <t>Pohanka Pavel</t>
  </si>
  <si>
    <t>Novotný</t>
  </si>
  <si>
    <t>Soták</t>
  </si>
  <si>
    <t>Šmídová</t>
  </si>
  <si>
    <t>Milová</t>
  </si>
  <si>
    <t>Pohanka Tomáš</t>
  </si>
  <si>
    <t>Prokeš</t>
  </si>
  <si>
    <t>TJ Sokol České Budějovice</t>
  </si>
  <si>
    <t>Iva Janáčková</t>
  </si>
  <si>
    <t>Pistulka - Polívková</t>
  </si>
  <si>
    <t>Popilka - Plundrich</t>
  </si>
  <si>
    <t>Prokeš - Novotný</t>
  </si>
  <si>
    <t>Milová - Kempfová</t>
  </si>
  <si>
    <t>Pistulka - Drudík</t>
  </si>
  <si>
    <t>Sluka - Parkos</t>
  </si>
  <si>
    <t>Plundrich</t>
  </si>
  <si>
    <t>Kempfová</t>
  </si>
  <si>
    <t>SKB Český Krumlov B</t>
  </si>
  <si>
    <t>scr.</t>
  </si>
  <si>
    <t>Lucie Kolářová</t>
  </si>
  <si>
    <t>Paleček - Jeřichová</t>
  </si>
  <si>
    <t>Krejsa - Straková</t>
  </si>
  <si>
    <t>Paleček - Karas</t>
  </si>
  <si>
    <t>Vacek - Legát</t>
  </si>
  <si>
    <t>Jeřichová - Kolářová</t>
  </si>
  <si>
    <t>Úblová - Straková</t>
  </si>
  <si>
    <t>Tichý - Mráz</t>
  </si>
  <si>
    <t>Steiner - Krejsa</t>
  </si>
  <si>
    <t xml:space="preserve">Tichý </t>
  </si>
  <si>
    <t>Mráz</t>
  </si>
  <si>
    <t>Malkus</t>
  </si>
  <si>
    <t>Legátová</t>
  </si>
  <si>
    <t>Úblová</t>
  </si>
  <si>
    <t>Přinda</t>
  </si>
  <si>
    <t>Steiner</t>
  </si>
  <si>
    <t>Za družstvo TJ Sokol Doubravka B nastoupil Vojtěch Legát z družstva TJ Sokol Doubravka C (3 DM, 2 ČM)</t>
  </si>
  <si>
    <t>Plzeň, 25.ZŠ</t>
  </si>
  <si>
    <t>Karas - Kolářová</t>
  </si>
  <si>
    <t>Karas - Paleček</t>
  </si>
  <si>
    <t>Jeřichová - Legátová</t>
  </si>
  <si>
    <t xml:space="preserve">Popilka </t>
  </si>
  <si>
    <t>Plzeň, 25 ZŠ</t>
  </si>
  <si>
    <t>Dušek Jan, Uhlířová Tereza</t>
  </si>
  <si>
    <t>Hodiánek Pavel, Šámalová Kateřina</t>
  </si>
  <si>
    <t>Froněk Ondřej, Novák Jan</t>
  </si>
  <si>
    <t>Hodiánek Pavel, Samohejl Matěj</t>
  </si>
  <si>
    <t>Königsmarková Soňa, Uhlířová Tereza</t>
  </si>
  <si>
    <t>Matějková Lucie, Šámalová Kateřina</t>
  </si>
  <si>
    <t>Škopek Petr, Dušek Jan</t>
  </si>
  <si>
    <t>Čerkl Jan, Chaloupka Miloš</t>
  </si>
  <si>
    <t>Froněk Ondřej</t>
  </si>
  <si>
    <t>Čerkl Jan</t>
  </si>
  <si>
    <t xml:space="preserve">Novák Jan </t>
  </si>
  <si>
    <t>Samohejl Matěj</t>
  </si>
  <si>
    <t>Königsmarková Soňa</t>
  </si>
  <si>
    <t>Matějková Lucie</t>
  </si>
  <si>
    <t>Škopek Petr</t>
  </si>
  <si>
    <t>Chaloupka Miloš</t>
  </si>
  <si>
    <t>DM</t>
  </si>
  <si>
    <t>Dušek Jan</t>
  </si>
  <si>
    <t>Hodiánek Pavel</t>
  </si>
  <si>
    <t>Plzeň, Nad Štolou 25</t>
  </si>
  <si>
    <t>TJ Plzeň Bílá Hora A</t>
  </si>
  <si>
    <t>1. kolo - 14.10.2017</t>
  </si>
  <si>
    <t>dopolední utkání - začátek 9:00</t>
  </si>
  <si>
    <t>odpolední utkání - začátek 15:00</t>
  </si>
  <si>
    <t>-</t>
  </si>
  <si>
    <t>Sokol Doubravka B</t>
  </si>
  <si>
    <t>0 : 0</t>
  </si>
  <si>
    <t>2 : 6</t>
  </si>
  <si>
    <t>2. kolo - 9.12.2017</t>
  </si>
  <si>
    <t>3. kolo - 20.1.2018</t>
  </si>
  <si>
    <t>4. kolo - 24.2.2018</t>
  </si>
  <si>
    <t>6 : 2</t>
  </si>
  <si>
    <t>5 : 4</t>
  </si>
  <si>
    <t>5 : 3</t>
  </si>
  <si>
    <t>3 : 5</t>
  </si>
  <si>
    <t>1 : 7</t>
  </si>
  <si>
    <t>8.</t>
  </si>
  <si>
    <t>7.</t>
  </si>
  <si>
    <t>2.čtyřhra mužů skrečována STK ZpčBaS z důvodu chybného nasazení hráčů TJ Keramika Chlumčany A</t>
  </si>
  <si>
    <r>
      <t xml:space="preserve">tabulka po </t>
    </r>
    <r>
      <rPr>
        <b/>
        <sz val="12"/>
        <rFont val="Arial"/>
        <family val="2"/>
      </rPr>
      <t>2. kole - 9.12.2017</t>
    </r>
  </si>
  <si>
    <t>9.12.2017</t>
  </si>
  <si>
    <t>Majer Aleš</t>
  </si>
  <si>
    <t>Přinda - Jeřichová</t>
  </si>
  <si>
    <t>Takáč R. - Uhlík</t>
  </si>
  <si>
    <t>Kolářová - Jeřichová</t>
  </si>
  <si>
    <t>Mráz - Karas</t>
  </si>
  <si>
    <t>Uhlík</t>
  </si>
  <si>
    <t>Karas</t>
  </si>
  <si>
    <t>Kabátová</t>
  </si>
  <si>
    <t>Kolářová</t>
  </si>
  <si>
    <t>Dobrovolný</t>
  </si>
  <si>
    <t>Plzeň, Bílá Hora</t>
  </si>
  <si>
    <t>Milová T. - Kempfová</t>
  </si>
  <si>
    <t>USK Plzeň "B"</t>
  </si>
  <si>
    <t>Anna Vocelková</t>
  </si>
  <si>
    <t>Pistulka - Zelenková</t>
  </si>
  <si>
    <t>Hodiánek - Šámalová</t>
  </si>
  <si>
    <t>Hodiánek - Čerkl</t>
  </si>
  <si>
    <t>Matějková - Šámalová</t>
  </si>
  <si>
    <t>Matějka - Samohejl</t>
  </si>
  <si>
    <t>Čerkl</t>
  </si>
  <si>
    <t>Samohejl</t>
  </si>
  <si>
    <t>Zelenková</t>
  </si>
  <si>
    <t>Matějková</t>
  </si>
  <si>
    <t>Veselý</t>
  </si>
  <si>
    <t>Matějka</t>
  </si>
  <si>
    <t>TJ Sokol Doubravka "B"</t>
  </si>
  <si>
    <t>Vacek - Kolářová</t>
  </si>
  <si>
    <t>Polívková - Zelenková</t>
  </si>
  <si>
    <t>Úblová - Kolářová</t>
  </si>
  <si>
    <t>Krejsa</t>
  </si>
  <si>
    <t>V. Legát přepsán na soupisku TJ Sokol Doubravka B</t>
  </si>
  <si>
    <t>ZpčBaS - ZÁPIS O UTKÁNÍ SMÍŠENÝCH DRUŽSTEV</t>
  </si>
  <si>
    <t>TJ Bílá Hora "A"</t>
  </si>
  <si>
    <t>TJ Sokol Doubravka "A"</t>
  </si>
  <si>
    <t>Dušek J., Uhliřová</t>
  </si>
  <si>
    <t>Přinda, Jeřichová</t>
  </si>
  <si>
    <t>Novák, Hora</t>
  </si>
  <si>
    <t>Königsmarková, Uhlířová</t>
  </si>
  <si>
    <t>Kolářová, Jeřichová</t>
  </si>
  <si>
    <t>Dušek J., Froněk</t>
  </si>
  <si>
    <t>Karas, Mráz</t>
  </si>
  <si>
    <t>Hora</t>
  </si>
  <si>
    <t>Dušek R.</t>
  </si>
  <si>
    <t>Königsmarková</t>
  </si>
  <si>
    <t>Novák</t>
  </si>
  <si>
    <t>Froněk, Froňková</t>
  </si>
  <si>
    <t>Sluka, Janáčková</t>
  </si>
  <si>
    <t>Hora, Dušek J.</t>
  </si>
  <si>
    <t>Novotný, Soták</t>
  </si>
  <si>
    <t>Milová T., Kempfová</t>
  </si>
  <si>
    <t>Froněk, Dušek R.</t>
  </si>
  <si>
    <t>Prokeš, Parkos</t>
  </si>
  <si>
    <t>Sluka</t>
  </si>
  <si>
    <t>Dušek J.</t>
  </si>
  <si>
    <t>SKB Český Krumlov "B"</t>
  </si>
  <si>
    <t>Soukup – Šmídová</t>
  </si>
  <si>
    <t>Steiner – Kolářová H.</t>
  </si>
  <si>
    <t>Soukup – Pohanka T.</t>
  </si>
  <si>
    <t>Steiner – Legát</t>
  </si>
  <si>
    <t>Šmídová – Martínková</t>
  </si>
  <si>
    <t>Úblová – Kolářová H.</t>
  </si>
  <si>
    <t>Odvárka – Pohanka P.</t>
  </si>
  <si>
    <t>Kreisa – Malkus</t>
  </si>
  <si>
    <t>Pohanka P.</t>
  </si>
  <si>
    <t>Martínková</t>
  </si>
  <si>
    <t>Odvárka</t>
  </si>
  <si>
    <t>Kreisa</t>
  </si>
  <si>
    <t>Kolářová H.</t>
  </si>
  <si>
    <t>Soukup – Chmelíčková</t>
  </si>
  <si>
    <t>Hodiánek – Šamalová</t>
  </si>
  <si>
    <t>Hodiánek – Čerkl</t>
  </si>
  <si>
    <t>Chmelíčková – Šmídová</t>
  </si>
  <si>
    <t>Šamalová – Matějková</t>
  </si>
  <si>
    <t>Matějka – Samohejl</t>
  </si>
  <si>
    <t>Chaloupka</t>
  </si>
  <si>
    <t>Ondřej Steiner</t>
  </si>
  <si>
    <t>DŽ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</si>
</sst>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172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1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1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16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6" fillId="12" borderId="54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20" fontId="10" fillId="0" borderId="40" xfId="0" applyNumberFormat="1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49" fontId="30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0" fontId="15" fillId="0" borderId="62" xfId="49" applyFont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10" fillId="0" borderId="62" xfId="49" applyFill="1" applyBorder="1" applyAlignment="1">
      <alignment horizontal="center" vertical="center"/>
      <protection/>
    </xf>
    <xf numFmtId="0" fontId="26" fillId="0" borderId="63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4" fillId="12" borderId="66" xfId="49" applyFont="1" applyFill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6" fillId="0" borderId="67" xfId="49" applyFont="1" applyBorder="1" applyAlignment="1" applyProtection="1">
      <alignment horizontal="center" vertical="center"/>
      <protection hidden="1"/>
    </xf>
    <xf numFmtId="0" fontId="26" fillId="0" borderId="68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26" fillId="0" borderId="70" xfId="49" applyFont="1" applyFill="1" applyBorder="1" applyAlignment="1" applyProtection="1">
      <alignment horizontal="center" vertical="center"/>
      <protection hidden="1"/>
    </xf>
    <xf numFmtId="0" fontId="26" fillId="0" borderId="71" xfId="49" applyFont="1" applyFill="1" applyBorder="1" applyAlignment="1" applyProtection="1">
      <alignment horizontal="center" vertical="center"/>
      <protection hidden="1"/>
    </xf>
    <xf numFmtId="0" fontId="0" fillId="0" borderId="0" xfId="53" applyFont="1">
      <alignment/>
      <protection/>
    </xf>
    <xf numFmtId="0" fontId="14" fillId="0" borderId="72" xfId="58" applyFont="1" applyBorder="1" applyAlignment="1">
      <alignment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172" fontId="16" fillId="0" borderId="75" xfId="40" applyFont="1" applyFill="1" applyBorder="1" applyAlignment="1" applyProtection="1">
      <alignment horizontal="center" vertical="center"/>
      <protection/>
    </xf>
    <xf numFmtId="0" fontId="10" fillId="0" borderId="75" xfId="53" applyFont="1" applyBorder="1" applyAlignment="1">
      <alignment vertical="center"/>
      <protection/>
    </xf>
    <xf numFmtId="0" fontId="14" fillId="0" borderId="76" xfId="58" applyFont="1" applyBorder="1" applyAlignment="1">
      <alignment vertical="center"/>
      <protection/>
    </xf>
    <xf numFmtId="0" fontId="17" fillId="0" borderId="77" xfId="66" applyFont="1" applyBorder="1" applyAlignment="1">
      <alignment horizontal="center" vertical="center"/>
      <protection/>
    </xf>
    <xf numFmtId="0" fontId="10" fillId="0" borderId="78" xfId="53" applyFont="1" applyBorder="1" applyAlignment="1">
      <alignment vertical="center"/>
      <protection/>
    </xf>
    <xf numFmtId="0" fontId="10" fillId="0" borderId="77" xfId="53" applyFont="1" applyBorder="1" applyAlignment="1">
      <alignment vertical="center"/>
      <protection/>
    </xf>
    <xf numFmtId="49" fontId="10" fillId="0" borderId="79" xfId="53" applyNumberFormat="1" applyFont="1" applyBorder="1" applyAlignment="1" applyProtection="1">
      <alignment horizontal="center" vertical="center"/>
      <protection locked="0"/>
    </xf>
    <xf numFmtId="0" fontId="10" fillId="0" borderId="80" xfId="53" applyFont="1" applyBorder="1" applyAlignment="1">
      <alignment vertical="center"/>
      <protection/>
    </xf>
    <xf numFmtId="0" fontId="16" fillId="0" borderId="81" xfId="62" applyFont="1" applyBorder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16" fillId="0" borderId="84" xfId="62" applyFont="1" applyBorder="1">
      <alignment horizontal="center" vertical="center"/>
      <protection/>
    </xf>
    <xf numFmtId="172" fontId="16" fillId="0" borderId="85" xfId="40" applyFont="1" applyFill="1" applyBorder="1" applyProtection="1">
      <alignment horizontal="center"/>
      <protection/>
    </xf>
    <xf numFmtId="0" fontId="16" fillId="0" borderId="85" xfId="62" applyFont="1" applyBorder="1">
      <alignment horizontal="center" vertical="center"/>
      <protection/>
    </xf>
    <xf numFmtId="0" fontId="10" fillId="0" borderId="86" xfId="53" applyFont="1" applyBorder="1">
      <alignment/>
      <protection/>
    </xf>
    <xf numFmtId="0" fontId="10" fillId="0" borderId="85" xfId="53" applyFont="1" applyBorder="1">
      <alignment/>
      <protection/>
    </xf>
    <xf numFmtId="0" fontId="10" fillId="0" borderId="87" xfId="53" applyFont="1" applyBorder="1">
      <alignment/>
      <protection/>
    </xf>
    <xf numFmtId="0" fontId="17" fillId="0" borderId="88" xfId="39" applyFont="1" applyBorder="1" applyAlignment="1">
      <alignment horizontal="center" vertical="center" wrapText="1"/>
      <protection/>
    </xf>
    <xf numFmtId="0" fontId="10" fillId="0" borderId="75" xfId="53" applyFont="1" applyBorder="1" applyAlignment="1" applyProtection="1">
      <alignment horizontal="left" vertical="center" indent="1"/>
      <protection locked="0"/>
    </xf>
    <xf numFmtId="0" fontId="10" fillId="0" borderId="75" xfId="62" applyFont="1" applyBorder="1" applyAlignment="1" applyProtection="1">
      <alignment horizontal="left" vertical="center" indent="1"/>
      <protection locked="0"/>
    </xf>
    <xf numFmtId="0" fontId="14" fillId="0" borderId="89" xfId="64" applyFont="1" applyBorder="1" applyProtection="1">
      <alignment horizontal="center" vertical="center"/>
      <protection locked="0"/>
    </xf>
    <xf numFmtId="0" fontId="14" fillId="0" borderId="90" xfId="64" applyFont="1" applyBorder="1">
      <alignment horizontal="center" vertical="center"/>
      <protection/>
    </xf>
    <xf numFmtId="0" fontId="14" fillId="0" borderId="75" xfId="64" applyFont="1" applyBorder="1" applyProtection="1">
      <alignment horizontal="center" vertical="center"/>
      <protection locked="0"/>
    </xf>
    <xf numFmtId="0" fontId="14" fillId="0" borderId="91" xfId="64" applyFont="1" applyBorder="1" applyProtection="1">
      <alignment horizontal="center" vertical="center"/>
      <protection hidden="1"/>
    </xf>
    <xf numFmtId="0" fontId="14" fillId="0" borderId="75" xfId="64" applyFont="1" applyBorder="1" applyProtection="1">
      <alignment horizontal="center" vertical="center"/>
      <protection hidden="1"/>
    </xf>
    <xf numFmtId="0" fontId="14" fillId="0" borderId="91" xfId="64" applyFont="1" applyBorder="1">
      <alignment horizontal="center" vertical="center"/>
      <protection/>
    </xf>
    <xf numFmtId="0" fontId="14" fillId="0" borderId="89" xfId="64" applyFont="1" applyBorder="1">
      <alignment horizontal="center" vertical="center"/>
      <protection/>
    </xf>
    <xf numFmtId="0" fontId="14" fillId="0" borderId="92" xfId="64" applyFont="1" applyBorder="1">
      <alignment horizontal="center" vertical="center"/>
      <protection/>
    </xf>
    <xf numFmtId="0" fontId="14" fillId="0" borderId="75" xfId="64" applyFont="1" applyBorder="1">
      <alignment horizontal="center" vertical="center"/>
      <protection/>
    </xf>
    <xf numFmtId="0" fontId="10" fillId="0" borderId="93" xfId="53" applyFont="1" applyBorder="1" applyAlignment="1" applyProtection="1">
      <alignment horizontal="left" vertical="center" indent="1"/>
      <protection locked="0"/>
    </xf>
    <xf numFmtId="0" fontId="14" fillId="0" borderId="94" xfId="64" applyFont="1" applyBorder="1">
      <alignment horizontal="center" vertical="center"/>
      <protection/>
    </xf>
    <xf numFmtId="0" fontId="17" fillId="34" borderId="88" xfId="39" applyFont="1" applyFill="1" applyBorder="1" applyAlignment="1" applyProtection="1">
      <alignment horizontal="center" vertical="center" wrapText="1"/>
      <protection locked="0"/>
    </xf>
    <xf numFmtId="0" fontId="10" fillId="34" borderId="75" xfId="53" applyFont="1" applyFill="1" applyBorder="1" applyAlignment="1" applyProtection="1">
      <alignment horizontal="left" vertical="center" indent="1"/>
      <protection locked="0"/>
    </xf>
    <xf numFmtId="0" fontId="14" fillId="34" borderId="89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>
      <alignment horizontal="center" vertical="center"/>
      <protection/>
    </xf>
    <xf numFmtId="0" fontId="14" fillId="34" borderId="75" xfId="64" applyFont="1" applyFill="1" applyBorder="1" applyProtection="1">
      <alignment horizontal="center" vertical="center"/>
      <protection locked="0"/>
    </xf>
    <xf numFmtId="0" fontId="14" fillId="34" borderId="91" xfId="64" applyFont="1" applyFill="1" applyBorder="1" applyProtection="1">
      <alignment horizontal="center" vertical="center"/>
      <protection hidden="1"/>
    </xf>
    <xf numFmtId="0" fontId="14" fillId="34" borderId="75" xfId="64" applyFont="1" applyFill="1" applyBorder="1" applyProtection="1">
      <alignment horizontal="center" vertical="center"/>
      <protection hidden="1"/>
    </xf>
    <xf numFmtId="0" fontId="14" fillId="34" borderId="91" xfId="64" applyFont="1" applyFill="1" applyBorder="1">
      <alignment horizontal="center" vertical="center"/>
      <protection/>
    </xf>
    <xf numFmtId="0" fontId="14" fillId="34" borderId="94" xfId="64" applyFont="1" applyFill="1" applyBorder="1">
      <alignment horizontal="center" vertical="center"/>
      <protection/>
    </xf>
    <xf numFmtId="0" fontId="14" fillId="34" borderId="75" xfId="64" applyFont="1" applyFill="1" applyBorder="1">
      <alignment horizontal="center" vertical="center"/>
      <protection/>
    </xf>
    <xf numFmtId="0" fontId="10" fillId="34" borderId="93" xfId="53" applyFont="1" applyFill="1" applyBorder="1" applyAlignment="1" applyProtection="1">
      <alignment horizontal="left" vertical="center" indent="1"/>
      <protection locked="0"/>
    </xf>
    <xf numFmtId="0" fontId="19" fillId="35" borderId="95" xfId="63" applyFont="1" applyFill="1" applyBorder="1">
      <alignment vertical="center"/>
      <protection/>
    </xf>
    <xf numFmtId="0" fontId="16" fillId="0" borderId="96" xfId="62" applyFont="1" applyBorder="1" applyProtection="1">
      <alignment horizontal="center" vertical="center"/>
      <protection hidden="1"/>
    </xf>
    <xf numFmtId="0" fontId="16" fillId="0" borderId="97" xfId="62" applyFont="1" applyBorder="1" applyProtection="1">
      <alignment horizontal="center" vertical="center"/>
      <protection hidden="1"/>
    </xf>
    <xf numFmtId="0" fontId="16" fillId="0" borderId="98" xfId="62" applyFont="1" applyBorder="1" applyProtection="1">
      <alignment horizontal="center" vertical="center"/>
      <protection hidden="1"/>
    </xf>
    <xf numFmtId="0" fontId="10" fillId="0" borderId="99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100" xfId="53" applyFont="1" applyBorder="1" applyProtection="1">
      <alignment/>
      <protection locked="0"/>
    </xf>
    <xf numFmtId="0" fontId="10" fillId="0" borderId="101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103" xfId="0" applyFont="1" applyBorder="1" applyAlignment="1" applyProtection="1">
      <alignment horizontal="left" vertical="center"/>
      <protection locked="0"/>
    </xf>
    <xf numFmtId="0" fontId="22" fillId="0" borderId="65" xfId="66" applyFont="1" applyBorder="1" applyAlignment="1" applyProtection="1">
      <alignment horizontal="left" vertical="center"/>
      <protection locked="0"/>
    </xf>
    <xf numFmtId="0" fontId="22" fillId="0" borderId="58" xfId="66" applyFont="1" applyBorder="1" applyAlignment="1" applyProtection="1">
      <alignment horizontal="left" vertical="center"/>
      <protection locked="0"/>
    </xf>
    <xf numFmtId="0" fontId="22" fillId="0" borderId="104" xfId="66" applyFont="1" applyBorder="1" applyAlignment="1" applyProtection="1">
      <alignment horizontal="left" vertical="center"/>
      <protection locked="0"/>
    </xf>
    <xf numFmtId="0" fontId="17" fillId="0" borderId="105" xfId="39" applyFont="1" applyBorder="1" applyAlignment="1">
      <alignment horizontal="center" vertical="center"/>
      <protection/>
    </xf>
    <xf numFmtId="0" fontId="17" fillId="0" borderId="106" xfId="39" applyFont="1" applyBorder="1" applyAlignment="1">
      <alignment horizontal="center" vertical="center"/>
      <protection/>
    </xf>
    <xf numFmtId="0" fontId="17" fillId="0" borderId="107" xfId="39" applyFont="1" applyBorder="1" applyAlignment="1">
      <alignment horizontal="center" vertical="center"/>
      <protection/>
    </xf>
    <xf numFmtId="0" fontId="17" fillId="0" borderId="108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09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110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 applyProtection="1">
      <alignment horizontal="center" vertical="center"/>
      <protection/>
    </xf>
    <xf numFmtId="0" fontId="10" fillId="0" borderId="110" xfId="0" applyFont="1" applyBorder="1" applyAlignment="1" applyProtection="1">
      <alignment horizontal="center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5" fillId="0" borderId="111" xfId="0" applyFont="1" applyBorder="1" applyAlignment="1" applyProtection="1">
      <alignment horizontal="left" vertical="center"/>
      <protection/>
    </xf>
    <xf numFmtId="0" fontId="16" fillId="0" borderId="112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3" xfId="66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49" fontId="10" fillId="0" borderId="114" xfId="0" applyNumberFormat="1" applyFont="1" applyBorder="1" applyAlignment="1" applyProtection="1">
      <alignment horizontal="left" vertical="center"/>
      <protection locked="0"/>
    </xf>
    <xf numFmtId="0" fontId="18" fillId="0" borderId="85" xfId="39" applyFont="1" applyBorder="1" applyAlignment="1">
      <alignment horizontal="center" vertical="center"/>
      <protection/>
    </xf>
    <xf numFmtId="0" fontId="13" fillId="35" borderId="99" xfId="53" applyFont="1" applyFill="1" applyBorder="1" applyAlignment="1" applyProtection="1">
      <alignment horizontal="left" vertical="center"/>
      <protection hidden="1"/>
    </xf>
    <xf numFmtId="0" fontId="16" fillId="0" borderId="115" xfId="53" applyFont="1" applyBorder="1" applyAlignment="1" applyProtection="1">
      <alignment horizontal="left" vertical="center"/>
      <protection locked="0"/>
    </xf>
    <xf numFmtId="0" fontId="10" fillId="0" borderId="115" xfId="53" applyFont="1" applyBorder="1" applyAlignment="1">
      <alignment horizontal="center" vertical="center"/>
      <protection/>
    </xf>
    <xf numFmtId="0" fontId="10" fillId="0" borderId="116" xfId="53" applyFont="1" applyBorder="1" applyAlignment="1" applyProtection="1">
      <alignment horizontal="left" vertical="center"/>
      <protection locked="0"/>
    </xf>
    <xf numFmtId="0" fontId="22" fillId="0" borderId="117" xfId="66" applyFont="1" applyBorder="1" applyAlignment="1" applyProtection="1">
      <alignment horizontal="left" vertical="center"/>
      <protection locked="0"/>
    </xf>
    <xf numFmtId="0" fontId="17" fillId="0" borderId="118" xfId="39" applyFont="1" applyBorder="1" applyAlignment="1">
      <alignment horizontal="center" vertical="center"/>
      <protection/>
    </xf>
    <xf numFmtId="0" fontId="17" fillId="0" borderId="119" xfId="39" applyFont="1" applyBorder="1" applyAlignment="1">
      <alignment horizontal="center" vertical="center"/>
      <protection/>
    </xf>
    <xf numFmtId="0" fontId="13" fillId="0" borderId="79" xfId="63" applyFont="1" applyBorder="1" applyAlignment="1">
      <alignment horizontal="center" vertical="center"/>
      <protection/>
    </xf>
    <xf numFmtId="0" fontId="15" fillId="0" borderId="120" xfId="53" applyFont="1" applyBorder="1" applyAlignment="1" applyProtection="1">
      <alignment horizontal="left" vertical="center"/>
      <protection locked="0"/>
    </xf>
    <xf numFmtId="0" fontId="10" fillId="0" borderId="120" xfId="53" applyFont="1" applyBorder="1" applyAlignment="1" applyProtection="1">
      <alignment horizontal="center" vertical="center"/>
      <protection/>
    </xf>
    <xf numFmtId="0" fontId="15" fillId="0" borderId="121" xfId="53" applyFont="1" applyBorder="1" applyAlignment="1" applyProtection="1">
      <alignment horizontal="left" vertical="center"/>
      <protection/>
    </xf>
    <xf numFmtId="0" fontId="16" fillId="0" borderId="122" xfId="66" applyFont="1" applyBorder="1" applyAlignment="1" applyProtection="1">
      <alignment horizontal="left" vertical="center"/>
      <protection locked="0"/>
    </xf>
    <xf numFmtId="0" fontId="10" fillId="0" borderId="122" xfId="53" applyFont="1" applyBorder="1" applyAlignment="1">
      <alignment horizontal="center" vertical="center"/>
      <protection/>
    </xf>
    <xf numFmtId="49" fontId="10" fillId="0" borderId="123" xfId="53" applyNumberFormat="1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Měna 2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195" t="s">
        <v>118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8.75" customHeight="1">
      <c r="B3" s="196" t="s">
        <v>208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38</v>
      </c>
      <c r="D5" s="61" t="s">
        <v>39</v>
      </c>
      <c r="E5" s="62" t="s">
        <v>114</v>
      </c>
      <c r="F5" s="62" t="s">
        <v>116</v>
      </c>
      <c r="G5" s="62" t="s">
        <v>115</v>
      </c>
      <c r="H5" s="128" t="s">
        <v>117</v>
      </c>
      <c r="I5" s="61" t="s">
        <v>40</v>
      </c>
      <c r="J5" s="63" t="s">
        <v>41</v>
      </c>
      <c r="K5" s="63" t="s">
        <v>42</v>
      </c>
      <c r="L5" s="63" t="s">
        <v>43</v>
      </c>
      <c r="M5" s="63" t="s">
        <v>44</v>
      </c>
      <c r="N5" s="129" t="s">
        <v>45</v>
      </c>
      <c r="O5" s="64" t="s">
        <v>46</v>
      </c>
    </row>
    <row r="6" spans="2:15" ht="23.25" customHeight="1">
      <c r="B6" s="65" t="s">
        <v>28</v>
      </c>
      <c r="C6" s="66" t="s">
        <v>83</v>
      </c>
      <c r="D6" s="67">
        <v>4</v>
      </c>
      <c r="E6" s="94">
        <v>4</v>
      </c>
      <c r="F6" s="91">
        <v>0</v>
      </c>
      <c r="G6" s="68">
        <v>0</v>
      </c>
      <c r="H6" s="92">
        <v>0</v>
      </c>
      <c r="I6" s="130">
        <v>26</v>
      </c>
      <c r="J6" s="124">
        <v>6</v>
      </c>
      <c r="K6" s="126">
        <f>'1.k.DouA_DouB'!P18+'1.k.DouA_USKB'!P18+'2.k.BHA_DouA'!Q18+'2.k.ChlA_DouA'!Q18</f>
        <v>55</v>
      </c>
      <c r="L6" s="124">
        <f>'1.k.DouA_DouB'!Q18+'1.k.DouA_USKB'!Q18+'2.k.BHA_DouA'!P18+'2.k.ChlA_DouA'!P18</f>
        <v>16</v>
      </c>
      <c r="M6" s="126">
        <f>'1.k.DouA_DouB'!N18+'1.k.DouA_USKB'!N18+'2.k.BHA_DouA'!O18+'2.k.ChlA_DouA'!O18</f>
        <v>1365</v>
      </c>
      <c r="N6" s="131">
        <f>'1.k.DouA_DouB'!O18+'1.k.DouA_USKB'!O18+'2.k.BHA_DouA'!N18+'2.k.ChlA_DouA'!N18</f>
        <v>1046</v>
      </c>
      <c r="O6" s="70">
        <f aca="true" t="shared" si="0" ref="O6:O13">E6*4+F6*3+G6*2+H6*1</f>
        <v>16</v>
      </c>
    </row>
    <row r="7" spans="2:15" ht="23.25" customHeight="1">
      <c r="B7" s="65" t="s">
        <v>47</v>
      </c>
      <c r="C7" s="66" t="s">
        <v>144</v>
      </c>
      <c r="D7" s="67">
        <v>4</v>
      </c>
      <c r="E7" s="95">
        <v>3</v>
      </c>
      <c r="F7" s="91">
        <v>0</v>
      </c>
      <c r="G7" s="77">
        <v>0</v>
      </c>
      <c r="H7" s="92">
        <v>1</v>
      </c>
      <c r="I7" s="132">
        <v>20</v>
      </c>
      <c r="J7" s="78">
        <v>12</v>
      </c>
      <c r="K7" s="69">
        <f>'1.k.BKV_ČKB'!Q18+'1.k.USKB_ČKB'!Q18+'2.k.BHA_ČKB'!Q18+'2.k.ChlA_ČKB'!Q18</f>
        <v>43</v>
      </c>
      <c r="L7" s="72">
        <f>'1.k.BKV_ČKB'!P18+'1.k.USKB_ČKB'!P18+'2.k.BHA_ČKB'!P18+'2.k.ChlA_ČKB'!P18</f>
        <v>27</v>
      </c>
      <c r="M7" s="69">
        <f>'1.k.BKV_ČKB'!O18+'1.k.USKB_ČKB'!O18+'2.k.BHA_ČKB'!O18+'2.k.ChlA_ČKB'!O18</f>
        <v>1277</v>
      </c>
      <c r="N7" s="133">
        <f>'1.k.BKV_ČKB'!N18+'1.k.USKB_ČKB'!N18+'2.k.BHA_ČKB'!N18+'2.k.ChlA_ČKB'!N18</f>
        <v>1196</v>
      </c>
      <c r="O7" s="70">
        <f t="shared" si="0"/>
        <v>13</v>
      </c>
    </row>
    <row r="8" spans="2:15" ht="23.25" customHeight="1">
      <c r="B8" s="65" t="s">
        <v>48</v>
      </c>
      <c r="C8" s="66" t="s">
        <v>54</v>
      </c>
      <c r="D8" s="67">
        <v>4</v>
      </c>
      <c r="E8" s="95">
        <v>3</v>
      </c>
      <c r="F8" s="92">
        <v>0</v>
      </c>
      <c r="G8" s="71">
        <v>0</v>
      </c>
      <c r="H8" s="92">
        <v>1</v>
      </c>
      <c r="I8" s="132">
        <v>17</v>
      </c>
      <c r="J8" s="72">
        <v>15</v>
      </c>
      <c r="K8" s="69">
        <f>'1.k.USKB_ČKB'!P18+'1.k.DouA_USKB'!Q18+'2.k.USK_DouB'!P18+'2.k.USK_ČB'!P18</f>
        <v>38</v>
      </c>
      <c r="L8" s="72">
        <f>'1.k.USKB_ČKB'!Q18+'1.k.DouA_USKB'!P18+'2.k.USK_DouB'!Q18+'2.k.USK_ČB'!Q18</f>
        <v>33</v>
      </c>
      <c r="M8" s="69">
        <f>'1.k.USKB_ČKB'!N18+'1.k.DouA_USKB'!O18+'2.k.USK_DouB'!N18+'2.k.USK_ČB'!N18</f>
        <v>1218</v>
      </c>
      <c r="N8" s="133">
        <f>'1.k.USKB_ČKB'!O18+'1.k.DouA_USKB'!N18+'2.k.USK_DouB'!O18+'2.k.USK_ČB'!O18</f>
        <v>1230</v>
      </c>
      <c r="O8" s="70">
        <f t="shared" si="0"/>
        <v>13</v>
      </c>
    </row>
    <row r="9" spans="2:15" ht="23.25" customHeight="1">
      <c r="B9" s="65" t="s">
        <v>49</v>
      </c>
      <c r="C9" s="66" t="s">
        <v>29</v>
      </c>
      <c r="D9" s="67">
        <v>4</v>
      </c>
      <c r="E9" s="95">
        <v>2</v>
      </c>
      <c r="F9" s="92">
        <v>1</v>
      </c>
      <c r="G9" s="71">
        <v>0</v>
      </c>
      <c r="H9" s="92">
        <v>1</v>
      </c>
      <c r="I9" s="132">
        <v>17</v>
      </c>
      <c r="J9" s="72">
        <v>16</v>
      </c>
      <c r="K9" s="69">
        <f>'1.k.ChlA_BKV'!Q18+'1.k.BKV_ČKB'!P18+'2.k.BKV_ČB'!P18+'2.k.BKV_DouB'!P18</f>
        <v>38</v>
      </c>
      <c r="L9" s="72">
        <f>'1.k.ChlA_BKV'!P18+'1.k.BKV_ČKB'!Q18+'2.k.BKV_ČB'!Q18+'2.k.BKV_DouB'!Q18</f>
        <v>36</v>
      </c>
      <c r="M9" s="69">
        <f>'1.k.ChlA_BKV'!O18+'1.k.BKV_ČKB'!N18+'2.k.BKV_ČB'!N18+'2.k.BKV_DouB'!N18</f>
        <v>1328</v>
      </c>
      <c r="N9" s="133">
        <f>'1.k.ChlA_BKV'!N18+'1.k.BKV_ČKB'!O18+'2.k.BKV_ČB'!O18+'2.k.BKV_DouB'!O18</f>
        <v>1322</v>
      </c>
      <c r="O9" s="70">
        <f t="shared" si="0"/>
        <v>12</v>
      </c>
    </row>
    <row r="10" spans="2:15" ht="23.25" customHeight="1">
      <c r="B10" s="65" t="s">
        <v>50</v>
      </c>
      <c r="C10" s="66" t="s">
        <v>134</v>
      </c>
      <c r="D10" s="67">
        <v>4</v>
      </c>
      <c r="E10" s="95">
        <v>1</v>
      </c>
      <c r="F10" s="92">
        <v>0</v>
      </c>
      <c r="G10" s="71">
        <v>1</v>
      </c>
      <c r="H10" s="92">
        <v>2</v>
      </c>
      <c r="I10" s="132">
        <v>17</v>
      </c>
      <c r="J10" s="72">
        <v>16</v>
      </c>
      <c r="K10" s="69">
        <f>'1.k.ChlA_ČB'!Q18+'1.k.BHA_ČB'!Q18+'2.k.BKV_ČB'!Q18+'2.k.USK_ČB'!Q18</f>
        <v>35</v>
      </c>
      <c r="L10" s="72">
        <f>'1.k.ChlA_ČB'!P18+'1.k.BHA_ČB'!P18+'2.k.BKV_ČB'!P18+'2.k.USK_ČB'!P18</f>
        <v>36</v>
      </c>
      <c r="M10" s="69">
        <f>'1.k.ChlA_ČB'!O18+'1.k.BHA_ČB'!O18+'2.k.BKV_ČB'!O18+'2.k.USK_ČB'!O18</f>
        <v>1273</v>
      </c>
      <c r="N10" s="133">
        <f>'1.k.ChlA_ČB'!N18+'1.k.BHA_ČB'!N18+'2.k.BKV_ČB'!N18+'2.k.USK_ČB'!N18</f>
        <v>1224</v>
      </c>
      <c r="O10" s="70">
        <f t="shared" si="0"/>
        <v>8</v>
      </c>
    </row>
    <row r="11" spans="2:15" ht="23.25" customHeight="1">
      <c r="B11" s="65" t="s">
        <v>51</v>
      </c>
      <c r="C11" s="66" t="s">
        <v>52</v>
      </c>
      <c r="D11" s="67">
        <v>4</v>
      </c>
      <c r="E11" s="95">
        <v>1</v>
      </c>
      <c r="F11" s="92">
        <v>0</v>
      </c>
      <c r="G11" s="71">
        <v>1</v>
      </c>
      <c r="H11" s="92">
        <v>2</v>
      </c>
      <c r="I11" s="132">
        <v>15</v>
      </c>
      <c r="J11" s="72">
        <v>18</v>
      </c>
      <c r="K11" s="69">
        <f>'1.k.Dou.B_BHA'!P18+'1.k.DouA_DouB'!Q18+'2.k.BKV_DouB'!Q18+'2.k.USK_DouB'!Q18</f>
        <v>34</v>
      </c>
      <c r="L11" s="72">
        <f>'1.k.Dou.B_BHA'!Q18+'1.k.DouA_DouB'!P18+'2.k.BKV_DouB'!P18+'2.k.USK_DouB'!P18</f>
        <v>41</v>
      </c>
      <c r="M11" s="69">
        <f>'1.k.Dou.B_BHA'!N18+'1.k.DouA_DouB'!O18+'2.k.BKV_DouB'!O18+'2.k.USK_DouB'!O18</f>
        <v>1349</v>
      </c>
      <c r="N11" s="133">
        <f>'1.k.Dou.B_BHA'!O18+'1.k.DouA_DouB'!N18+'2.k.BKV_DouB'!N18+'2.k.USK_DouB'!N18</f>
        <v>1344</v>
      </c>
      <c r="O11" s="70">
        <f t="shared" si="0"/>
        <v>8</v>
      </c>
    </row>
    <row r="12" spans="2:15" ht="23.25" customHeight="1">
      <c r="B12" s="65" t="s">
        <v>206</v>
      </c>
      <c r="C12" s="66" t="s">
        <v>36</v>
      </c>
      <c r="D12" s="67">
        <v>4</v>
      </c>
      <c r="E12" s="95">
        <v>0</v>
      </c>
      <c r="F12" s="92">
        <v>1</v>
      </c>
      <c r="G12" s="71">
        <v>0</v>
      </c>
      <c r="H12" s="92">
        <v>3</v>
      </c>
      <c r="I12" s="132">
        <v>11</v>
      </c>
      <c r="J12" s="72">
        <v>22</v>
      </c>
      <c r="K12" s="69">
        <f>'1.k.Dou.B_BHA'!Q18+'1.k.BHA_ČB'!P18+'2.k.BHA_DouA'!P18+'2.k.BHA_ČKB'!P18</f>
        <v>27</v>
      </c>
      <c r="L12" s="72">
        <f>'1.k.Dou.B_BHA'!P18+'1.k.BHA_ČB'!Q18+'2.k.BHA_DouA'!Q18+'2.k.BHA_ČKB'!Q18</f>
        <v>47</v>
      </c>
      <c r="M12" s="69">
        <f>'1.k.Dou.B_BHA'!O18+'1.k.BHA_ČB'!N18+'2.k.BHA_DouA'!N18+'2.k.BHA_ČKB'!N18</f>
        <v>1233</v>
      </c>
      <c r="N12" s="133">
        <f>'1.k.Dou.B_BHA'!N18+'1.k.BHA_ČB'!O18+'2.k.BHA_DouA'!O18+'2.k.BHA_ČKB'!O18</f>
        <v>1364</v>
      </c>
      <c r="O12" s="70">
        <f t="shared" si="0"/>
        <v>6</v>
      </c>
    </row>
    <row r="13" spans="2:15" ht="23.25" customHeight="1" thickBot="1">
      <c r="B13" s="121" t="s">
        <v>205</v>
      </c>
      <c r="C13" s="73" t="s">
        <v>84</v>
      </c>
      <c r="D13" s="123">
        <v>4</v>
      </c>
      <c r="E13" s="96">
        <v>0</v>
      </c>
      <c r="F13" s="93">
        <v>0</v>
      </c>
      <c r="G13" s="74">
        <v>0</v>
      </c>
      <c r="H13" s="93">
        <v>4</v>
      </c>
      <c r="I13" s="134">
        <v>7</v>
      </c>
      <c r="J13" s="125">
        <v>25</v>
      </c>
      <c r="K13" s="127">
        <f>'1.k.ChlA_BKV'!P18+'1.k.ChlA_ČB'!P18+'2.k.ChlA_ČKB'!P18+'2.k.ChlA_DouA'!P18</f>
        <v>17</v>
      </c>
      <c r="L13" s="125">
        <f>'1.k.ChlA_BKV'!Q18+'1.k.ChlA_ČB'!Q18+'2.k.ChlA_ČKB'!Q18+'2.k.ChlA_DouA'!Q18</f>
        <v>51</v>
      </c>
      <c r="M13" s="127">
        <f>'1.k.ChlA_BKV'!N18+'1.k.ChlA_ČB'!N18+'2.k.ChlA_ČKB'!N18+'2.k.ChlA_DouA'!N18</f>
        <v>984</v>
      </c>
      <c r="N13" s="135">
        <f>'1.k.ChlA_BKV'!O18+'1.k.ChlA_ČB'!O18+'2.k.ChlA_ČKB'!O18+'2.k.ChlA_DouA'!O18</f>
        <v>1301</v>
      </c>
      <c r="O13" s="75">
        <f t="shared" si="0"/>
        <v>4</v>
      </c>
    </row>
    <row r="14" ht="19.5" customHeight="1">
      <c r="C14" s="76"/>
    </row>
    <row r="15" spans="2:15" ht="24" customHeight="1">
      <c r="B15" s="195" t="s">
        <v>118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2:15" ht="15.75">
      <c r="B16" s="196" t="s">
        <v>59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2:15" ht="13.5" thickBo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2:15" ht="23.25" customHeight="1" thickBot="1">
      <c r="B18" s="59"/>
      <c r="C18" s="60" t="s">
        <v>38</v>
      </c>
      <c r="D18" s="61" t="s">
        <v>39</v>
      </c>
      <c r="E18" s="62" t="s">
        <v>114</v>
      </c>
      <c r="F18" s="62" t="s">
        <v>116</v>
      </c>
      <c r="G18" s="62" t="s">
        <v>115</v>
      </c>
      <c r="H18" s="128" t="s">
        <v>117</v>
      </c>
      <c r="I18" s="61" t="s">
        <v>40</v>
      </c>
      <c r="J18" s="63" t="s">
        <v>41</v>
      </c>
      <c r="K18" s="63" t="s">
        <v>42</v>
      </c>
      <c r="L18" s="63" t="s">
        <v>43</v>
      </c>
      <c r="M18" s="63" t="s">
        <v>44</v>
      </c>
      <c r="N18" s="129" t="s">
        <v>45</v>
      </c>
      <c r="O18" s="64" t="s">
        <v>46</v>
      </c>
    </row>
    <row r="19" spans="2:15" ht="23.25" customHeight="1">
      <c r="B19" s="65" t="s">
        <v>28</v>
      </c>
      <c r="C19" s="66" t="s">
        <v>83</v>
      </c>
      <c r="D19" s="122">
        <v>2</v>
      </c>
      <c r="E19" s="94">
        <v>2</v>
      </c>
      <c r="F19" s="91">
        <v>0</v>
      </c>
      <c r="G19" s="68">
        <v>0</v>
      </c>
      <c r="H19" s="92">
        <v>0</v>
      </c>
      <c r="I19" s="130">
        <v>12</v>
      </c>
      <c r="J19" s="124">
        <v>4</v>
      </c>
      <c r="K19" s="126">
        <v>27</v>
      </c>
      <c r="L19" s="124">
        <v>10</v>
      </c>
      <c r="M19" s="126">
        <v>731</v>
      </c>
      <c r="N19" s="131">
        <v>584</v>
      </c>
      <c r="O19" s="70">
        <f aca="true" t="shared" si="1" ref="O19:O26">E19*4+F19*3+G19*2+H19*1</f>
        <v>8</v>
      </c>
    </row>
    <row r="20" spans="2:15" ht="23.25" customHeight="1">
      <c r="B20" s="65" t="s">
        <v>47</v>
      </c>
      <c r="C20" s="66" t="s">
        <v>134</v>
      </c>
      <c r="D20" s="67">
        <v>2</v>
      </c>
      <c r="E20" s="95">
        <v>1</v>
      </c>
      <c r="F20" s="91">
        <v>0</v>
      </c>
      <c r="G20" s="77">
        <v>1</v>
      </c>
      <c r="H20" s="92">
        <v>0</v>
      </c>
      <c r="I20" s="132">
        <v>11</v>
      </c>
      <c r="J20" s="78">
        <v>6</v>
      </c>
      <c r="K20" s="69">
        <v>23</v>
      </c>
      <c r="L20" s="72">
        <v>15</v>
      </c>
      <c r="M20" s="69">
        <v>706</v>
      </c>
      <c r="N20" s="133">
        <v>625</v>
      </c>
      <c r="O20" s="70">
        <f t="shared" si="1"/>
        <v>6</v>
      </c>
    </row>
    <row r="21" spans="2:15" ht="23.25" customHeight="1">
      <c r="B21" s="65" t="s">
        <v>48</v>
      </c>
      <c r="C21" s="66" t="s">
        <v>144</v>
      </c>
      <c r="D21" s="67">
        <v>2</v>
      </c>
      <c r="E21" s="95">
        <v>1</v>
      </c>
      <c r="F21" s="92">
        <v>0</v>
      </c>
      <c r="G21" s="71">
        <v>0</v>
      </c>
      <c r="H21" s="92">
        <v>1</v>
      </c>
      <c r="I21" s="132">
        <v>9</v>
      </c>
      <c r="J21" s="72">
        <v>7</v>
      </c>
      <c r="K21" s="69">
        <v>19</v>
      </c>
      <c r="L21" s="72">
        <v>16</v>
      </c>
      <c r="M21" s="69">
        <v>621</v>
      </c>
      <c r="N21" s="133">
        <v>619</v>
      </c>
      <c r="O21" s="70">
        <f t="shared" si="1"/>
        <v>5</v>
      </c>
    </row>
    <row r="22" spans="2:15" ht="23.25" customHeight="1">
      <c r="B22" s="65" t="s">
        <v>49</v>
      </c>
      <c r="C22" s="66" t="s">
        <v>52</v>
      </c>
      <c r="D22" s="67">
        <v>2</v>
      </c>
      <c r="E22" s="95">
        <v>1</v>
      </c>
      <c r="F22" s="92">
        <v>0</v>
      </c>
      <c r="G22" s="71">
        <v>0</v>
      </c>
      <c r="H22" s="92">
        <v>1</v>
      </c>
      <c r="I22" s="132">
        <v>8</v>
      </c>
      <c r="J22" s="72">
        <v>8</v>
      </c>
      <c r="K22" s="69">
        <v>17</v>
      </c>
      <c r="L22" s="72">
        <v>18</v>
      </c>
      <c r="M22" s="69">
        <v>636</v>
      </c>
      <c r="N22" s="133">
        <v>633</v>
      </c>
      <c r="O22" s="70">
        <f t="shared" si="1"/>
        <v>5</v>
      </c>
    </row>
    <row r="23" spans="2:15" ht="23.25" customHeight="1">
      <c r="B23" s="65" t="s">
        <v>50</v>
      </c>
      <c r="C23" s="66" t="s">
        <v>29</v>
      </c>
      <c r="D23" s="67">
        <v>2</v>
      </c>
      <c r="E23" s="95">
        <v>1</v>
      </c>
      <c r="F23" s="92">
        <v>0</v>
      </c>
      <c r="G23" s="71">
        <v>0</v>
      </c>
      <c r="H23" s="92">
        <v>1</v>
      </c>
      <c r="I23" s="132">
        <v>7</v>
      </c>
      <c r="J23" s="72">
        <v>9</v>
      </c>
      <c r="K23" s="69">
        <v>16</v>
      </c>
      <c r="L23" s="72">
        <v>19</v>
      </c>
      <c r="M23" s="69">
        <v>639</v>
      </c>
      <c r="N23" s="133">
        <v>592</v>
      </c>
      <c r="O23" s="70">
        <f t="shared" si="1"/>
        <v>5</v>
      </c>
    </row>
    <row r="24" spans="2:15" ht="23.25" customHeight="1">
      <c r="B24" s="65" t="s">
        <v>51</v>
      </c>
      <c r="C24" s="66" t="s">
        <v>54</v>
      </c>
      <c r="D24" s="67">
        <v>2</v>
      </c>
      <c r="E24" s="95">
        <v>1</v>
      </c>
      <c r="F24" s="92">
        <v>0</v>
      </c>
      <c r="G24" s="71">
        <v>0</v>
      </c>
      <c r="H24" s="92">
        <v>1</v>
      </c>
      <c r="I24" s="132">
        <v>7</v>
      </c>
      <c r="J24" s="72">
        <v>9</v>
      </c>
      <c r="K24" s="69">
        <v>16</v>
      </c>
      <c r="L24" s="72">
        <v>21</v>
      </c>
      <c r="M24" s="69">
        <v>597</v>
      </c>
      <c r="N24" s="133">
        <v>680</v>
      </c>
      <c r="O24" s="70">
        <f t="shared" si="1"/>
        <v>5</v>
      </c>
    </row>
    <row r="25" spans="2:15" ht="23.25" customHeight="1">
      <c r="B25" s="65" t="s">
        <v>206</v>
      </c>
      <c r="C25" s="66" t="s">
        <v>36</v>
      </c>
      <c r="D25" s="67">
        <v>2</v>
      </c>
      <c r="E25" s="95">
        <v>0</v>
      </c>
      <c r="F25" s="92">
        <v>1</v>
      </c>
      <c r="G25" s="71">
        <v>0</v>
      </c>
      <c r="H25" s="92">
        <v>1</v>
      </c>
      <c r="I25" s="132">
        <v>7</v>
      </c>
      <c r="J25" s="72">
        <v>10</v>
      </c>
      <c r="K25" s="69">
        <v>17</v>
      </c>
      <c r="L25" s="72">
        <v>21</v>
      </c>
      <c r="M25" s="69">
        <v>670</v>
      </c>
      <c r="N25" s="133">
        <v>700</v>
      </c>
      <c r="O25" s="70">
        <f t="shared" si="1"/>
        <v>4</v>
      </c>
    </row>
    <row r="26" spans="2:15" ht="23.25" customHeight="1" thickBot="1">
      <c r="B26" s="121" t="s">
        <v>205</v>
      </c>
      <c r="C26" s="73" t="s">
        <v>53</v>
      </c>
      <c r="D26" s="123">
        <v>2</v>
      </c>
      <c r="E26" s="96">
        <v>0</v>
      </c>
      <c r="F26" s="93">
        <v>0</v>
      </c>
      <c r="G26" s="74">
        <v>0</v>
      </c>
      <c r="H26" s="93">
        <v>2</v>
      </c>
      <c r="I26" s="134">
        <v>4</v>
      </c>
      <c r="J26" s="125">
        <v>12</v>
      </c>
      <c r="K26" s="127">
        <v>10</v>
      </c>
      <c r="L26" s="125">
        <v>25</v>
      </c>
      <c r="M26" s="127">
        <v>508</v>
      </c>
      <c r="N26" s="135">
        <v>675</v>
      </c>
      <c r="O26" s="75">
        <f t="shared" si="1"/>
        <v>2</v>
      </c>
    </row>
  </sheetData>
  <sheetProtection password="CC26" sheet="1"/>
  <mergeCells count="4">
    <mergeCell ref="B2:O2"/>
    <mergeCell ref="B3:O3"/>
    <mergeCell ref="B15:O15"/>
    <mergeCell ref="B16:O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41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ht="19.5" customHeight="1" thickBot="1">
      <c r="B3" s="137" t="s">
        <v>1</v>
      </c>
      <c r="C3" s="138"/>
      <c r="D3" s="242" t="s">
        <v>60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 t="s">
        <v>61</v>
      </c>
      <c r="R3" s="243"/>
      <c r="S3" s="244" t="s">
        <v>62</v>
      </c>
      <c r="T3" s="244"/>
    </row>
    <row r="4" spans="2:20" ht="19.5" customHeight="1" thickTop="1">
      <c r="B4" s="139" t="s">
        <v>3</v>
      </c>
      <c r="C4" s="140"/>
      <c r="D4" s="245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 t="s">
        <v>14</v>
      </c>
      <c r="R4" s="246"/>
      <c r="S4" s="247" t="s">
        <v>209</v>
      </c>
      <c r="T4" s="247"/>
    </row>
    <row r="5" spans="2:20" ht="19.5" customHeight="1">
      <c r="B5" s="139" t="s">
        <v>4</v>
      </c>
      <c r="C5" s="141"/>
      <c r="D5" s="235" t="s">
        <v>52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 t="s">
        <v>2</v>
      </c>
      <c r="R5" s="236"/>
      <c r="S5" s="237" t="s">
        <v>58</v>
      </c>
      <c r="T5" s="237"/>
    </row>
    <row r="6" spans="2:20" ht="19.5" customHeight="1" thickBot="1">
      <c r="B6" s="142" t="s">
        <v>5</v>
      </c>
      <c r="C6" s="143"/>
      <c r="D6" s="238" t="s">
        <v>285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Doubravka B</v>
      </c>
      <c r="E7" s="239" t="s">
        <v>6</v>
      </c>
      <c r="F7" s="239"/>
      <c r="G7" s="239"/>
      <c r="H7" s="239"/>
      <c r="I7" s="239"/>
      <c r="J7" s="239"/>
      <c r="K7" s="239"/>
      <c r="L7" s="239"/>
      <c r="M7" s="239"/>
      <c r="N7" s="240" t="s">
        <v>15</v>
      </c>
      <c r="O7" s="240"/>
      <c r="P7" s="240" t="s">
        <v>16</v>
      </c>
      <c r="Q7" s="240"/>
      <c r="R7" s="240" t="s">
        <v>17</v>
      </c>
      <c r="S7" s="240"/>
      <c r="T7" s="150" t="s">
        <v>7</v>
      </c>
    </row>
    <row r="8" spans="2:20" ht="9.75" customHeight="1" thickBot="1">
      <c r="B8" s="151"/>
      <c r="C8" s="152"/>
      <c r="D8" s="153"/>
      <c r="E8" s="233">
        <v>1</v>
      </c>
      <c r="F8" s="233"/>
      <c r="G8" s="233"/>
      <c r="H8" s="233">
        <v>2</v>
      </c>
      <c r="I8" s="233"/>
      <c r="J8" s="233"/>
      <c r="K8" s="233">
        <v>3</v>
      </c>
      <c r="L8" s="233"/>
      <c r="M8" s="233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265</v>
      </c>
      <c r="D9" s="159" t="s">
        <v>266</v>
      </c>
      <c r="E9" s="160">
        <v>21</v>
      </c>
      <c r="F9" s="161" t="s">
        <v>24</v>
      </c>
      <c r="G9" s="162">
        <v>17</v>
      </c>
      <c r="H9" s="160">
        <v>14</v>
      </c>
      <c r="I9" s="161" t="s">
        <v>24</v>
      </c>
      <c r="J9" s="162">
        <v>21</v>
      </c>
      <c r="K9" s="160">
        <v>21</v>
      </c>
      <c r="L9" s="161" t="s">
        <v>24</v>
      </c>
      <c r="M9" s="162">
        <v>10</v>
      </c>
      <c r="N9" s="163">
        <f aca="true" t="shared" si="0" ref="N9:N17">E9+H9+K9</f>
        <v>56</v>
      </c>
      <c r="O9" s="164">
        <f aca="true" t="shared" si="1" ref="O9:O17">G9+J9+M9</f>
        <v>48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1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267</v>
      </c>
      <c r="D10" s="158" t="s">
        <v>268</v>
      </c>
      <c r="E10" s="160">
        <v>21</v>
      </c>
      <c r="F10" s="166" t="s">
        <v>24</v>
      </c>
      <c r="G10" s="162">
        <v>17</v>
      </c>
      <c r="H10" s="160">
        <v>20</v>
      </c>
      <c r="I10" s="166" t="s">
        <v>24</v>
      </c>
      <c r="J10" s="162">
        <v>22</v>
      </c>
      <c r="K10" s="160">
        <v>19</v>
      </c>
      <c r="L10" s="166" t="s">
        <v>24</v>
      </c>
      <c r="M10" s="162">
        <v>21</v>
      </c>
      <c r="N10" s="163">
        <f t="shared" si="0"/>
        <v>60</v>
      </c>
      <c r="O10" s="164">
        <f t="shared" si="1"/>
        <v>60</v>
      </c>
      <c r="P10" s="165">
        <f t="shared" si="2"/>
        <v>1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269</v>
      </c>
      <c r="D11" s="158" t="s">
        <v>270</v>
      </c>
      <c r="E11" s="160">
        <v>8</v>
      </c>
      <c r="F11" s="166" t="s">
        <v>24</v>
      </c>
      <c r="G11" s="162">
        <v>21</v>
      </c>
      <c r="H11" s="160">
        <v>6</v>
      </c>
      <c r="I11" s="166" t="s">
        <v>24</v>
      </c>
      <c r="J11" s="162">
        <v>21</v>
      </c>
      <c r="K11" s="160"/>
      <c r="L11" s="166" t="s">
        <v>24</v>
      </c>
      <c r="M11" s="162"/>
      <c r="N11" s="163">
        <f t="shared" si="0"/>
        <v>14</v>
      </c>
      <c r="O11" s="164">
        <f t="shared" si="1"/>
        <v>42</v>
      </c>
      <c r="P11" s="165">
        <f t="shared" si="2"/>
        <v>0</v>
      </c>
      <c r="Q11" s="166">
        <f t="shared" si="3"/>
        <v>2</v>
      </c>
      <c r="R11" s="170">
        <f t="shared" si="4"/>
        <v>0</v>
      </c>
      <c r="S11" s="168">
        <f t="shared" si="4"/>
        <v>1</v>
      </c>
      <c r="T11" s="169"/>
    </row>
    <row r="12" spans="2:20" ht="30" customHeight="1">
      <c r="B12" s="157" t="s">
        <v>21</v>
      </c>
      <c r="C12" s="158" t="s">
        <v>271</v>
      </c>
      <c r="D12" s="158" t="s">
        <v>272</v>
      </c>
      <c r="E12" s="160">
        <v>17</v>
      </c>
      <c r="F12" s="166" t="s">
        <v>24</v>
      </c>
      <c r="G12" s="162">
        <v>21</v>
      </c>
      <c r="H12" s="160">
        <v>21</v>
      </c>
      <c r="I12" s="166" t="s">
        <v>24</v>
      </c>
      <c r="J12" s="162">
        <v>19</v>
      </c>
      <c r="K12" s="160">
        <v>21</v>
      </c>
      <c r="L12" s="166" t="s">
        <v>24</v>
      </c>
      <c r="M12" s="162">
        <v>10</v>
      </c>
      <c r="N12" s="163">
        <f t="shared" si="0"/>
        <v>59</v>
      </c>
      <c r="O12" s="164">
        <f t="shared" si="1"/>
        <v>50</v>
      </c>
      <c r="P12" s="165">
        <f t="shared" si="2"/>
        <v>2</v>
      </c>
      <c r="Q12" s="166">
        <f t="shared" si="3"/>
        <v>1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273</v>
      </c>
      <c r="D13" s="158" t="s">
        <v>33</v>
      </c>
      <c r="E13" s="160">
        <v>9</v>
      </c>
      <c r="F13" s="166" t="s">
        <v>24</v>
      </c>
      <c r="G13" s="162">
        <v>21</v>
      </c>
      <c r="H13" s="160">
        <v>12</v>
      </c>
      <c r="I13" s="166" t="s">
        <v>24</v>
      </c>
      <c r="J13" s="162">
        <v>21</v>
      </c>
      <c r="K13" s="160"/>
      <c r="L13" s="166" t="s">
        <v>24</v>
      </c>
      <c r="M13" s="162"/>
      <c r="N13" s="163">
        <f t="shared" si="0"/>
        <v>21</v>
      </c>
      <c r="O13" s="164">
        <f t="shared" si="1"/>
        <v>42</v>
      </c>
      <c r="P13" s="165">
        <f t="shared" si="2"/>
        <v>0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101</v>
      </c>
      <c r="D14" s="158" t="s">
        <v>157</v>
      </c>
      <c r="E14" s="160">
        <v>21</v>
      </c>
      <c r="F14" s="166" t="s">
        <v>24</v>
      </c>
      <c r="G14" s="162">
        <v>18</v>
      </c>
      <c r="H14" s="160">
        <v>21</v>
      </c>
      <c r="I14" s="166" t="s">
        <v>24</v>
      </c>
      <c r="J14" s="162">
        <v>19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37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274</v>
      </c>
      <c r="D15" s="158" t="s">
        <v>159</v>
      </c>
      <c r="E15" s="160">
        <v>4</v>
      </c>
      <c r="F15" s="166" t="s">
        <v>24</v>
      </c>
      <c r="G15" s="162">
        <v>21</v>
      </c>
      <c r="H15" s="160">
        <v>6</v>
      </c>
      <c r="I15" s="166" t="s">
        <v>24</v>
      </c>
      <c r="J15" s="162">
        <v>21</v>
      </c>
      <c r="K15" s="160"/>
      <c r="L15" s="166" t="s">
        <v>24</v>
      </c>
      <c r="M15" s="162"/>
      <c r="N15" s="163">
        <f t="shared" si="0"/>
        <v>10</v>
      </c>
      <c r="O15" s="164">
        <f t="shared" si="1"/>
        <v>42</v>
      </c>
      <c r="P15" s="165">
        <f t="shared" si="2"/>
        <v>0</v>
      </c>
      <c r="Q15" s="166">
        <f t="shared" si="3"/>
        <v>2</v>
      </c>
      <c r="R15" s="170">
        <f t="shared" si="4"/>
        <v>0</v>
      </c>
      <c r="S15" s="168">
        <f t="shared" si="4"/>
        <v>1</v>
      </c>
      <c r="T15" s="169"/>
    </row>
    <row r="16" spans="2:20" ht="30" customHeight="1">
      <c r="B16" s="157" t="s">
        <v>18</v>
      </c>
      <c r="C16" s="158" t="s">
        <v>275</v>
      </c>
      <c r="D16" s="158" t="s">
        <v>276</v>
      </c>
      <c r="E16" s="160">
        <v>21</v>
      </c>
      <c r="F16" s="166" t="s">
        <v>24</v>
      </c>
      <c r="G16" s="162">
        <v>19</v>
      </c>
      <c r="H16" s="160">
        <v>21</v>
      </c>
      <c r="I16" s="166" t="s">
        <v>24</v>
      </c>
      <c r="J16" s="162">
        <v>18</v>
      </c>
      <c r="K16" s="160"/>
      <c r="L16" s="166" t="s">
        <v>24</v>
      </c>
      <c r="M16" s="162"/>
      <c r="N16" s="163">
        <f t="shared" si="0"/>
        <v>42</v>
      </c>
      <c r="O16" s="164">
        <f t="shared" si="1"/>
        <v>37</v>
      </c>
      <c r="P16" s="165">
        <f t="shared" si="2"/>
        <v>2</v>
      </c>
      <c r="Q16" s="166">
        <f t="shared" si="3"/>
        <v>0</v>
      </c>
      <c r="R16" s="170">
        <f t="shared" si="4"/>
        <v>1</v>
      </c>
      <c r="S16" s="168">
        <f t="shared" si="4"/>
        <v>0</v>
      </c>
      <c r="T16" s="169"/>
    </row>
    <row r="17" spans="2:20" ht="30" customHeight="1" thickBot="1">
      <c r="B17" s="171" t="s">
        <v>286</v>
      </c>
      <c r="C17" s="172" t="s">
        <v>130</v>
      </c>
      <c r="D17" s="172" t="s">
        <v>277</v>
      </c>
      <c r="E17" s="173">
        <v>19</v>
      </c>
      <c r="F17" s="174" t="s">
        <v>24</v>
      </c>
      <c r="G17" s="175">
        <v>21</v>
      </c>
      <c r="H17" s="173">
        <v>21</v>
      </c>
      <c r="I17" s="174" t="s">
        <v>24</v>
      </c>
      <c r="J17" s="175">
        <v>19</v>
      </c>
      <c r="K17" s="173">
        <v>22</v>
      </c>
      <c r="L17" s="174" t="s">
        <v>24</v>
      </c>
      <c r="M17" s="175">
        <v>20</v>
      </c>
      <c r="N17" s="176">
        <f t="shared" si="0"/>
        <v>62</v>
      </c>
      <c r="O17" s="177">
        <f t="shared" si="1"/>
        <v>60</v>
      </c>
      <c r="P17" s="178">
        <f t="shared" si="2"/>
        <v>2</v>
      </c>
      <c r="Q17" s="174">
        <f t="shared" si="3"/>
        <v>1</v>
      </c>
      <c r="R17" s="179">
        <f t="shared" si="4"/>
        <v>1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34" t="str">
        <f>IF(R18&gt;S18,D4,IF(S18&gt;R18,D5,"remíza"))</f>
        <v>BKV Plzeň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183">
        <f aca="true" t="shared" si="5" ref="N18:S18">SUM(N9:N17)</f>
        <v>366</v>
      </c>
      <c r="O18" s="184">
        <f t="shared" si="5"/>
        <v>418</v>
      </c>
      <c r="P18" s="183">
        <f t="shared" si="5"/>
        <v>11</v>
      </c>
      <c r="Q18" s="185">
        <f t="shared" si="5"/>
        <v>11</v>
      </c>
      <c r="R18" s="183">
        <f t="shared" si="5"/>
        <v>5</v>
      </c>
      <c r="S18" s="184">
        <f t="shared" si="5"/>
        <v>4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83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52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163</v>
      </c>
      <c r="T5" s="209"/>
    </row>
    <row r="6" spans="2:20" ht="19.5" customHeight="1" thickBot="1">
      <c r="B6" s="8" t="s">
        <v>5</v>
      </c>
      <c r="C6" s="9"/>
      <c r="D6" s="210" t="s">
        <v>146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98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Doubravka B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147</v>
      </c>
      <c r="D9" s="51" t="s">
        <v>148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17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149</v>
      </c>
      <c r="D10" s="50" t="s">
        <v>150</v>
      </c>
      <c r="E10" s="39">
        <v>21</v>
      </c>
      <c r="F10" s="19" t="s">
        <v>24</v>
      </c>
      <c r="G10" s="40">
        <v>11</v>
      </c>
      <c r="H10" s="39">
        <v>21</v>
      </c>
      <c r="I10" s="19" t="s">
        <v>24</v>
      </c>
      <c r="J10" s="40">
        <v>10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21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151</v>
      </c>
      <c r="D11" s="50" t="s">
        <v>152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153</v>
      </c>
      <c r="D12" s="50" t="s">
        <v>154</v>
      </c>
      <c r="E12" s="39">
        <v>22</v>
      </c>
      <c r="F12" s="19" t="s">
        <v>24</v>
      </c>
      <c r="G12" s="40">
        <v>24</v>
      </c>
      <c r="H12" s="39">
        <v>21</v>
      </c>
      <c r="I12" s="19" t="s">
        <v>24</v>
      </c>
      <c r="J12" s="40">
        <v>19</v>
      </c>
      <c r="K12" s="39">
        <v>17</v>
      </c>
      <c r="L12" s="19" t="s">
        <v>24</v>
      </c>
      <c r="M12" s="40">
        <v>21</v>
      </c>
      <c r="N12" s="22">
        <f t="shared" si="0"/>
        <v>60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155</v>
      </c>
      <c r="D13" s="50" t="s">
        <v>33</v>
      </c>
      <c r="E13" s="39">
        <v>6</v>
      </c>
      <c r="F13" s="19" t="s">
        <v>24</v>
      </c>
      <c r="G13" s="40">
        <v>21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156</v>
      </c>
      <c r="D14" s="50" t="s">
        <v>157</v>
      </c>
      <c r="E14" s="39">
        <v>21</v>
      </c>
      <c r="F14" s="19" t="s">
        <v>24</v>
      </c>
      <c r="G14" s="40">
        <v>13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158</v>
      </c>
      <c r="D15" s="50" t="s">
        <v>159</v>
      </c>
      <c r="E15" s="39">
        <v>22</v>
      </c>
      <c r="F15" s="19" t="s">
        <v>24</v>
      </c>
      <c r="G15" s="40">
        <v>20</v>
      </c>
      <c r="H15" s="39">
        <v>21</v>
      </c>
      <c r="I15" s="19" t="s">
        <v>24</v>
      </c>
      <c r="J15" s="40">
        <v>16</v>
      </c>
      <c r="K15" s="39"/>
      <c r="L15" s="19" t="s">
        <v>24</v>
      </c>
      <c r="M15" s="40"/>
      <c r="N15" s="22">
        <f>E15+H15+K15</f>
        <v>43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160</v>
      </c>
      <c r="D16" s="50" t="s">
        <v>161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Doubravka A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335</v>
      </c>
      <c r="O18" s="26">
        <f t="shared" si="5"/>
        <v>279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189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119</v>
      </c>
      <c r="T4" s="232"/>
    </row>
    <row r="5" spans="2:20" ht="19.5" customHeight="1">
      <c r="B5" s="6" t="s">
        <v>4</v>
      </c>
      <c r="C5" s="44"/>
      <c r="D5" s="203" t="s">
        <v>134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188</v>
      </c>
      <c r="T5" s="209"/>
    </row>
    <row r="6" spans="2:20" ht="19.5" customHeight="1" thickBot="1">
      <c r="B6" s="8" t="s">
        <v>5</v>
      </c>
      <c r="C6" s="9"/>
      <c r="D6" s="210" t="s">
        <v>37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Plzeň Bílá Hora A</v>
      </c>
      <c r="D7" s="11" t="str">
        <f>D5</f>
        <v>TJ Sokol České Budějovice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169</v>
      </c>
      <c r="D9" s="51" t="s">
        <v>170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171</v>
      </c>
      <c r="D10" s="50" t="s">
        <v>172</v>
      </c>
      <c r="E10" s="39">
        <v>16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13</v>
      </c>
      <c r="K10" s="39">
        <v>18</v>
      </c>
      <c r="L10" s="19" t="s">
        <v>24</v>
      </c>
      <c r="M10" s="40">
        <v>21</v>
      </c>
      <c r="N10" s="22">
        <f t="shared" si="0"/>
        <v>55</v>
      </c>
      <c r="O10" s="23">
        <f t="shared" si="1"/>
        <v>55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173</v>
      </c>
      <c r="D11" s="50" t="s">
        <v>174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12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175</v>
      </c>
      <c r="D12" s="50" t="s">
        <v>176</v>
      </c>
      <c r="E12" s="39">
        <v>21</v>
      </c>
      <c r="F12" s="19" t="s">
        <v>24</v>
      </c>
      <c r="G12" s="40">
        <v>17</v>
      </c>
      <c r="H12" s="39">
        <v>25</v>
      </c>
      <c r="I12" s="19" t="s">
        <v>24</v>
      </c>
      <c r="J12" s="40">
        <v>23</v>
      </c>
      <c r="K12" s="39"/>
      <c r="L12" s="19" t="s">
        <v>24</v>
      </c>
      <c r="M12" s="40"/>
      <c r="N12" s="22">
        <f t="shared" si="0"/>
        <v>46</v>
      </c>
      <c r="O12" s="23">
        <f t="shared" si="1"/>
        <v>40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177</v>
      </c>
      <c r="D13" s="50" t="s">
        <v>178</v>
      </c>
      <c r="E13" s="39">
        <v>8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179</v>
      </c>
      <c r="D14" s="50" t="s">
        <v>180</v>
      </c>
      <c r="E14" s="39">
        <v>15</v>
      </c>
      <c r="F14" s="19" t="s">
        <v>24</v>
      </c>
      <c r="G14" s="40">
        <v>21</v>
      </c>
      <c r="H14" s="39">
        <v>8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181</v>
      </c>
      <c r="D15" s="50" t="s">
        <v>182</v>
      </c>
      <c r="E15" s="39">
        <v>18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17</v>
      </c>
      <c r="K15" s="39">
        <v>17</v>
      </c>
      <c r="L15" s="19" t="s">
        <v>24</v>
      </c>
      <c r="M15" s="40">
        <v>21</v>
      </c>
      <c r="N15" s="22">
        <f>E15+H15+K15</f>
        <v>56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183</v>
      </c>
      <c r="D16" s="50" t="s">
        <v>184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13</v>
      </c>
      <c r="K16" s="39"/>
      <c r="L16" s="19" t="s">
        <v>24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 t="s">
        <v>185</v>
      </c>
      <c r="C17" s="81" t="s">
        <v>186</v>
      </c>
      <c r="D17" s="81" t="s">
        <v>187</v>
      </c>
      <c r="E17" s="82">
        <v>21</v>
      </c>
      <c r="F17" s="83" t="s">
        <v>24</v>
      </c>
      <c r="G17" s="84">
        <v>11</v>
      </c>
      <c r="H17" s="82">
        <v>22</v>
      </c>
      <c r="I17" s="83" t="s">
        <v>24</v>
      </c>
      <c r="J17" s="84">
        <v>20</v>
      </c>
      <c r="K17" s="82"/>
      <c r="L17" s="83" t="s">
        <v>24</v>
      </c>
      <c r="M17" s="84"/>
      <c r="N17" s="85">
        <f t="shared" si="0"/>
        <v>43</v>
      </c>
      <c r="O17" s="86">
        <f t="shared" si="1"/>
        <v>31</v>
      </c>
      <c r="P17" s="87">
        <f t="shared" si="2"/>
        <v>2</v>
      </c>
      <c r="Q17" s="83">
        <f t="shared" si="3"/>
        <v>0</v>
      </c>
      <c r="R17" s="88">
        <f t="shared" si="4"/>
        <v>1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Plzeň Bílá Hora A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372</v>
      </c>
      <c r="O18" s="26">
        <f t="shared" si="5"/>
        <v>343</v>
      </c>
      <c r="P18" s="25">
        <f t="shared" si="5"/>
        <v>12</v>
      </c>
      <c r="Q18" s="27">
        <f t="shared" si="5"/>
        <v>8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54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144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58</v>
      </c>
      <c r="T5" s="209"/>
    </row>
    <row r="6" spans="2:20" ht="19.5" customHeight="1" thickBot="1">
      <c r="B6" s="8" t="s">
        <v>5</v>
      </c>
      <c r="C6" s="9"/>
      <c r="D6" s="210" t="s">
        <v>135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>
        <v>1</v>
      </c>
      <c r="T6" s="38" t="s">
        <v>27</v>
      </c>
    </row>
    <row r="7" spans="2:20" ht="24.75" customHeight="1">
      <c r="B7" s="10"/>
      <c r="C7" s="11" t="str">
        <f>D4</f>
        <v>USK Plzeň B</v>
      </c>
      <c r="D7" s="11" t="str">
        <f>D5</f>
        <v>SKB Český Krumlov B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136</v>
      </c>
      <c r="D9" s="51" t="s">
        <v>121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137</v>
      </c>
      <c r="D10" s="50" t="s">
        <v>138</v>
      </c>
      <c r="E10" s="39">
        <v>21</v>
      </c>
      <c r="F10" s="19" t="s">
        <v>24</v>
      </c>
      <c r="G10" s="40">
        <v>13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9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145</v>
      </c>
      <c r="D11" s="50" t="s">
        <v>139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140</v>
      </c>
      <c r="D12" s="50" t="s">
        <v>141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13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128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12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142</v>
      </c>
      <c r="D14" s="50" t="s">
        <v>129</v>
      </c>
      <c r="E14" s="39">
        <v>20</v>
      </c>
      <c r="F14" s="19" t="s">
        <v>24</v>
      </c>
      <c r="G14" s="40">
        <v>22</v>
      </c>
      <c r="H14" s="39">
        <v>10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57</v>
      </c>
      <c r="D15" s="50" t="s">
        <v>143</v>
      </c>
      <c r="E15" s="39">
        <v>21</v>
      </c>
      <c r="F15" s="19" t="s">
        <v>24</v>
      </c>
      <c r="G15" s="40">
        <v>19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30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56</v>
      </c>
      <c r="D16" s="50" t="s">
        <v>133</v>
      </c>
      <c r="E16" s="39">
        <v>13</v>
      </c>
      <c r="F16" s="19" t="s">
        <v>24</v>
      </c>
      <c r="G16" s="40">
        <v>21</v>
      </c>
      <c r="H16" s="39">
        <v>19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USK Plzeň B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292</v>
      </c>
      <c r="O18" s="26">
        <f t="shared" si="5"/>
        <v>284</v>
      </c>
      <c r="P18" s="25">
        <f t="shared" si="5"/>
        <v>10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29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85</v>
      </c>
      <c r="T5" s="209"/>
    </row>
    <row r="6" spans="2:20" ht="19.5" customHeight="1" thickBot="1">
      <c r="B6" s="8" t="s">
        <v>5</v>
      </c>
      <c r="C6" s="9"/>
      <c r="D6" s="210" t="s">
        <v>86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BKV Plzeň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88</v>
      </c>
      <c r="E9" s="39">
        <v>11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22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89</v>
      </c>
      <c r="D10" s="50" t="s">
        <v>90</v>
      </c>
      <c r="E10" s="39">
        <v>21</v>
      </c>
      <c r="F10" s="19" t="s">
        <v>24</v>
      </c>
      <c r="G10" s="40">
        <v>13</v>
      </c>
      <c r="H10" s="39">
        <v>21</v>
      </c>
      <c r="I10" s="19" t="s">
        <v>24</v>
      </c>
      <c r="J10" s="40">
        <v>16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91</v>
      </c>
      <c r="D11" s="50" t="s">
        <v>92</v>
      </c>
      <c r="E11" s="39">
        <v>11</v>
      </c>
      <c r="F11" s="19" t="s">
        <v>24</v>
      </c>
      <c r="G11" s="40">
        <v>21</v>
      </c>
      <c r="H11" s="39">
        <v>9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93</v>
      </c>
      <c r="D12" s="50" t="s">
        <v>94</v>
      </c>
      <c r="E12" s="39">
        <v>11</v>
      </c>
      <c r="F12" s="19" t="s">
        <v>24</v>
      </c>
      <c r="G12" s="40">
        <v>21</v>
      </c>
      <c r="H12" s="39">
        <v>9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95</v>
      </c>
      <c r="D13" s="50" t="s">
        <v>96</v>
      </c>
      <c r="E13" s="39">
        <v>21</v>
      </c>
      <c r="F13" s="19" t="s">
        <v>24</v>
      </c>
      <c r="G13" s="40">
        <v>11</v>
      </c>
      <c r="H13" s="39">
        <v>21</v>
      </c>
      <c r="I13" s="19" t="s">
        <v>24</v>
      </c>
      <c r="J13" s="40">
        <v>17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32</v>
      </c>
      <c r="D14" s="50" t="s">
        <v>97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98</v>
      </c>
      <c r="D15" s="50" t="s">
        <v>99</v>
      </c>
      <c r="E15" s="39">
        <v>21</v>
      </c>
      <c r="F15" s="19" t="s">
        <v>24</v>
      </c>
      <c r="G15" s="40">
        <v>16</v>
      </c>
      <c r="H15" s="39">
        <v>11</v>
      </c>
      <c r="I15" s="19" t="s">
        <v>24</v>
      </c>
      <c r="J15" s="40">
        <v>21</v>
      </c>
      <c r="K15" s="39">
        <v>10</v>
      </c>
      <c r="L15" s="19" t="s">
        <v>24</v>
      </c>
      <c r="M15" s="40">
        <v>21</v>
      </c>
      <c r="N15" s="22">
        <f>E15+H15+K15</f>
        <v>42</v>
      </c>
      <c r="O15" s="23">
        <f>G15+J15+M15</f>
        <v>58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100</v>
      </c>
      <c r="D16" s="50" t="s">
        <v>101</v>
      </c>
      <c r="E16" s="39">
        <v>12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BKV Plzeň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255</v>
      </c>
      <c r="O18" s="26">
        <f t="shared" si="5"/>
        <v>312</v>
      </c>
      <c r="P18" s="25">
        <f t="shared" si="5"/>
        <v>7</v>
      </c>
      <c r="Q18" s="27">
        <f t="shared" si="5"/>
        <v>10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83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54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168</v>
      </c>
      <c r="T5" s="209"/>
    </row>
    <row r="6" spans="2:20" ht="19.5" customHeight="1" thickBot="1">
      <c r="B6" s="8" t="s">
        <v>5</v>
      </c>
      <c r="C6" s="9"/>
      <c r="D6" s="210" t="s">
        <v>146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 B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164</v>
      </c>
      <c r="D9" s="51" t="s">
        <v>136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165</v>
      </c>
      <c r="D10" s="50" t="s">
        <v>137</v>
      </c>
      <c r="E10" s="39">
        <v>21</v>
      </c>
      <c r="F10" s="19" t="s">
        <v>24</v>
      </c>
      <c r="G10" s="40">
        <v>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166</v>
      </c>
      <c r="D11" s="50" t="s">
        <v>145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153</v>
      </c>
      <c r="D12" s="50" t="s">
        <v>140</v>
      </c>
      <c r="E12" s="39">
        <v>21</v>
      </c>
      <c r="F12" s="19" t="s">
        <v>24</v>
      </c>
      <c r="G12" s="40">
        <v>19</v>
      </c>
      <c r="H12" s="39">
        <v>15</v>
      </c>
      <c r="I12" s="19" t="s">
        <v>24</v>
      </c>
      <c r="J12" s="40">
        <v>21</v>
      </c>
      <c r="K12" s="39">
        <v>11</v>
      </c>
      <c r="L12" s="19" t="s">
        <v>24</v>
      </c>
      <c r="M12" s="40">
        <v>21</v>
      </c>
      <c r="N12" s="22">
        <f t="shared" si="0"/>
        <v>47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155</v>
      </c>
      <c r="D13" s="50" t="s">
        <v>167</v>
      </c>
      <c r="E13" s="39">
        <v>21</v>
      </c>
      <c r="F13" s="19" t="s">
        <v>24</v>
      </c>
      <c r="G13" s="40">
        <v>15</v>
      </c>
      <c r="H13" s="39">
        <v>22</v>
      </c>
      <c r="I13" s="19" t="s">
        <v>24</v>
      </c>
      <c r="J13" s="40">
        <v>24</v>
      </c>
      <c r="K13" s="39">
        <v>15</v>
      </c>
      <c r="L13" s="19" t="s">
        <v>24</v>
      </c>
      <c r="M13" s="40">
        <v>21</v>
      </c>
      <c r="N13" s="22">
        <f t="shared" si="0"/>
        <v>58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156</v>
      </c>
      <c r="D14" s="50" t="s">
        <v>142</v>
      </c>
      <c r="E14" s="39">
        <v>21</v>
      </c>
      <c r="F14" s="19" t="s">
        <v>24</v>
      </c>
      <c r="G14" s="40">
        <v>19</v>
      </c>
      <c r="H14" s="39">
        <v>19</v>
      </c>
      <c r="I14" s="19" t="s">
        <v>24</v>
      </c>
      <c r="J14" s="40">
        <v>21</v>
      </c>
      <c r="K14" s="39">
        <v>21</v>
      </c>
      <c r="L14" s="19" t="s">
        <v>24</v>
      </c>
      <c r="M14" s="40">
        <v>15</v>
      </c>
      <c r="N14" s="22">
        <f t="shared" si="0"/>
        <v>61</v>
      </c>
      <c r="O14" s="23">
        <f t="shared" si="1"/>
        <v>55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158</v>
      </c>
      <c r="D15" s="50" t="s">
        <v>57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14</v>
      </c>
      <c r="K15" s="39">
        <v>21</v>
      </c>
      <c r="L15" s="19" t="s">
        <v>24</v>
      </c>
      <c r="M15" s="40">
        <v>8</v>
      </c>
      <c r="N15" s="22">
        <f>E15+H15+K15</f>
        <v>62</v>
      </c>
      <c r="O15" s="23">
        <f>G15+J15+M15</f>
        <v>44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160</v>
      </c>
      <c r="D16" s="50" t="s">
        <v>56</v>
      </c>
      <c r="E16" s="39">
        <v>21</v>
      </c>
      <c r="F16" s="19" t="s">
        <v>24</v>
      </c>
      <c r="G16" s="40">
        <v>18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Doubravka A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396</v>
      </c>
      <c r="O18" s="26">
        <f t="shared" si="5"/>
        <v>305</v>
      </c>
      <c r="P18" s="25">
        <f t="shared" si="5"/>
        <v>14</v>
      </c>
      <c r="Q18" s="27">
        <f t="shared" si="5"/>
        <v>6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35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80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81</v>
      </c>
      <c r="T5" s="209"/>
    </row>
    <row r="6" spans="2:20" ht="19.5" customHeight="1" thickBot="1">
      <c r="B6" s="8" t="s">
        <v>5</v>
      </c>
      <c r="C6" s="9"/>
      <c r="D6" s="210" t="s">
        <v>34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SOKOL DOUBRAVKA B</v>
      </c>
      <c r="D7" s="11" t="str">
        <f>D5</f>
        <v>TJ PLZEŇ BÍLÁ HORA A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64</v>
      </c>
      <c r="D9" s="51" t="s">
        <v>65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66</v>
      </c>
      <c r="D10" s="50" t="s">
        <v>67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21</v>
      </c>
      <c r="L10" s="19" t="s">
        <v>24</v>
      </c>
      <c r="M10" s="40">
        <v>18</v>
      </c>
      <c r="N10" s="22">
        <f t="shared" si="0"/>
        <v>59</v>
      </c>
      <c r="O10" s="23">
        <f t="shared" si="1"/>
        <v>58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68</v>
      </c>
      <c r="D11" s="50" t="s">
        <v>69</v>
      </c>
      <c r="E11" s="39">
        <v>21</v>
      </c>
      <c r="F11" s="19" t="s">
        <v>24</v>
      </c>
      <c r="G11" s="40">
        <v>18</v>
      </c>
      <c r="H11" s="39">
        <v>22</v>
      </c>
      <c r="I11" s="19" t="s">
        <v>24</v>
      </c>
      <c r="J11" s="40">
        <v>20</v>
      </c>
      <c r="K11" s="39"/>
      <c r="L11" s="19" t="s">
        <v>24</v>
      </c>
      <c r="M11" s="40"/>
      <c r="N11" s="22">
        <f t="shared" si="0"/>
        <v>43</v>
      </c>
      <c r="O11" s="23">
        <f t="shared" si="1"/>
        <v>38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70</v>
      </c>
      <c r="D12" s="50" t="s">
        <v>71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72</v>
      </c>
      <c r="D13" s="50" t="s">
        <v>73</v>
      </c>
      <c r="E13" s="39">
        <v>21</v>
      </c>
      <c r="F13" s="19" t="s">
        <v>24</v>
      </c>
      <c r="G13" s="40">
        <v>7</v>
      </c>
      <c r="H13" s="39">
        <v>21</v>
      </c>
      <c r="I13" s="19" t="s">
        <v>24</v>
      </c>
      <c r="J13" s="40">
        <v>11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74</v>
      </c>
      <c r="D14" s="50" t="s">
        <v>75</v>
      </c>
      <c r="E14" s="39">
        <v>17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16</v>
      </c>
      <c r="L14" s="19" t="s">
        <v>24</v>
      </c>
      <c r="M14" s="40">
        <v>21</v>
      </c>
      <c r="N14" s="22">
        <f t="shared" si="0"/>
        <v>54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76</v>
      </c>
      <c r="D15" s="50" t="s">
        <v>77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78</v>
      </c>
      <c r="D16" s="50" t="s">
        <v>79</v>
      </c>
      <c r="E16" s="39">
        <v>21</v>
      </c>
      <c r="F16" s="19" t="s">
        <v>24</v>
      </c>
      <c r="G16" s="40">
        <v>15</v>
      </c>
      <c r="H16" s="39">
        <v>21</v>
      </c>
      <c r="I16" s="19" t="s">
        <v>24</v>
      </c>
      <c r="J16" s="40">
        <v>15</v>
      </c>
      <c r="K16" s="39"/>
      <c r="L16" s="19" t="s">
        <v>24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DOUBRAVKA B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357</v>
      </c>
      <c r="O18" s="26">
        <f t="shared" si="5"/>
        <v>298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82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29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119</v>
      </c>
      <c r="T4" s="232"/>
    </row>
    <row r="5" spans="2:20" ht="19.5" customHeight="1">
      <c r="B5" s="6" t="s">
        <v>4</v>
      </c>
      <c r="C5" s="44"/>
      <c r="D5" s="203" t="s">
        <v>144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120</v>
      </c>
      <c r="T5" s="209"/>
    </row>
    <row r="6" spans="2:20" ht="19.5" customHeight="1" thickBot="1">
      <c r="B6" s="8" t="s">
        <v>5</v>
      </c>
      <c r="C6" s="9"/>
      <c r="D6" s="210" t="s">
        <v>31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SKB Český Krumlov B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88</v>
      </c>
      <c r="D9" s="51" t="s">
        <v>121</v>
      </c>
      <c r="E9" s="39">
        <v>21</v>
      </c>
      <c r="F9" s="20" t="s">
        <v>24</v>
      </c>
      <c r="G9" s="40">
        <v>23</v>
      </c>
      <c r="H9" s="39">
        <v>23</v>
      </c>
      <c r="I9" s="20" t="s">
        <v>24</v>
      </c>
      <c r="J9" s="40">
        <v>21</v>
      </c>
      <c r="K9" s="39">
        <v>19</v>
      </c>
      <c r="L9" s="20" t="s">
        <v>24</v>
      </c>
      <c r="M9" s="40">
        <v>21</v>
      </c>
      <c r="N9" s="22">
        <f aca="true" t="shared" si="0" ref="N9:N17">E9+H9+K9</f>
        <v>63</v>
      </c>
      <c r="O9" s="23">
        <f aca="true" t="shared" si="1" ref="O9:O17">G9+J9+M9</f>
        <v>65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122</v>
      </c>
      <c r="D10" s="50" t="s">
        <v>123</v>
      </c>
      <c r="E10" s="39">
        <v>15</v>
      </c>
      <c r="F10" s="19" t="s">
        <v>24</v>
      </c>
      <c r="G10" s="40">
        <v>21</v>
      </c>
      <c r="H10" s="39">
        <v>12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27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92</v>
      </c>
      <c r="D11" s="50" t="s">
        <v>124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23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125</v>
      </c>
      <c r="D12" s="50" t="s">
        <v>126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127</v>
      </c>
      <c r="D13" s="50" t="s">
        <v>128</v>
      </c>
      <c r="E13" s="39">
        <v>17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30</v>
      </c>
      <c r="D14" s="50" t="s">
        <v>129</v>
      </c>
      <c r="E14" s="39">
        <v>14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130</v>
      </c>
      <c r="D15" s="50" t="s">
        <v>131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8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132</v>
      </c>
      <c r="D16" s="50" t="s">
        <v>133</v>
      </c>
      <c r="E16" s="39">
        <v>16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38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SKB Český Krumlov B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327</v>
      </c>
      <c r="O18" s="26">
        <f t="shared" si="5"/>
        <v>337</v>
      </c>
      <c r="P18" s="25">
        <f t="shared" si="5"/>
        <v>6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63</v>
      </c>
      <c r="T4" s="232"/>
    </row>
    <row r="5" spans="2:20" ht="19.5" customHeight="1">
      <c r="B5" s="6" t="s">
        <v>4</v>
      </c>
      <c r="C5" s="44"/>
      <c r="D5" s="203" t="s">
        <v>134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85</v>
      </c>
      <c r="T5" s="209"/>
    </row>
    <row r="6" spans="2:20" ht="19.5" customHeight="1" thickBot="1">
      <c r="B6" s="8" t="s">
        <v>5</v>
      </c>
      <c r="C6" s="9"/>
      <c r="D6" s="210" t="s">
        <v>86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28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České Budějovice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102</v>
      </c>
      <c r="D9" s="51" t="s">
        <v>103</v>
      </c>
      <c r="E9" s="39">
        <v>13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104</v>
      </c>
      <c r="D10" s="50" t="s">
        <v>105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91</v>
      </c>
      <c r="D11" s="50" t="s">
        <v>106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12</v>
      </c>
      <c r="L11" s="19" t="s">
        <v>24</v>
      </c>
      <c r="M11" s="40">
        <v>21</v>
      </c>
      <c r="N11" s="22">
        <f t="shared" si="0"/>
        <v>52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107</v>
      </c>
      <c r="D12" s="50" t="s">
        <v>108</v>
      </c>
      <c r="E12" s="39">
        <v>17</v>
      </c>
      <c r="F12" s="19" t="s">
        <v>24</v>
      </c>
      <c r="G12" s="40">
        <v>21</v>
      </c>
      <c r="H12" s="39">
        <v>18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95</v>
      </c>
      <c r="D13" s="50" t="s">
        <v>109</v>
      </c>
      <c r="E13" s="39">
        <v>9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16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110</v>
      </c>
      <c r="D14" s="50" t="s">
        <v>111</v>
      </c>
      <c r="E14" s="39">
        <v>18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98</v>
      </c>
      <c r="D15" s="50" t="s">
        <v>112</v>
      </c>
      <c r="E15" s="39">
        <v>13</v>
      </c>
      <c r="F15" s="19" t="s">
        <v>24</v>
      </c>
      <c r="G15" s="40">
        <v>21</v>
      </c>
      <c r="H15" s="39">
        <v>17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30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32</v>
      </c>
      <c r="D16" s="50" t="s">
        <v>113</v>
      </c>
      <c r="E16" s="39">
        <v>15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17</v>
      </c>
      <c r="K16" s="39">
        <v>21</v>
      </c>
      <c r="L16" s="19" t="s">
        <v>24</v>
      </c>
      <c r="M16" s="40">
        <v>14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České Budějovice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253</v>
      </c>
      <c r="O18" s="26">
        <f t="shared" si="5"/>
        <v>363</v>
      </c>
      <c r="P18" s="25">
        <f t="shared" si="5"/>
        <v>3</v>
      </c>
      <c r="Q18" s="27">
        <f t="shared" si="5"/>
        <v>15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207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0.875" style="101" customWidth="1"/>
    <col min="2" max="2" width="17.375" style="101" customWidth="1"/>
    <col min="3" max="3" width="2.625" style="106" customWidth="1"/>
    <col min="4" max="4" width="22.25390625" style="101" customWidth="1"/>
    <col min="5" max="5" width="6.125" style="119" customWidth="1"/>
    <col min="6" max="6" width="2.875" style="101" customWidth="1"/>
    <col min="7" max="7" width="17.25390625" style="101" customWidth="1"/>
    <col min="8" max="8" width="2.625" style="101" customWidth="1"/>
    <col min="9" max="9" width="23.375" style="101" customWidth="1"/>
    <col min="10" max="10" width="6.75390625" style="101" customWidth="1"/>
    <col min="11" max="16384" width="9.125" style="101" customWidth="1"/>
  </cols>
  <sheetData>
    <row r="2" spans="1:10" ht="23.25">
      <c r="A2" s="99"/>
      <c r="B2" s="197" t="s">
        <v>118</v>
      </c>
      <c r="C2" s="197"/>
      <c r="D2" s="197"/>
      <c r="E2" s="197"/>
      <c r="F2" s="197"/>
      <c r="G2" s="197"/>
      <c r="H2" s="197"/>
      <c r="I2" s="197"/>
      <c r="J2" s="197"/>
    </row>
    <row r="3" spans="1:10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6.5" customHeight="1">
      <c r="A4" s="102"/>
      <c r="B4" s="198" t="s">
        <v>190</v>
      </c>
      <c r="C4" s="198"/>
      <c r="D4" s="198"/>
      <c r="E4" s="198"/>
      <c r="F4" s="198"/>
      <c r="G4" s="198"/>
      <c r="H4" s="198"/>
      <c r="I4" s="198"/>
      <c r="J4" s="198"/>
    </row>
    <row r="5" spans="1:10" ht="12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" customHeight="1">
      <c r="A6" s="104"/>
      <c r="B6" s="199" t="s">
        <v>191</v>
      </c>
      <c r="C6" s="199"/>
      <c r="D6" s="199"/>
      <c r="E6" s="105"/>
      <c r="F6" s="105"/>
      <c r="G6" s="199" t="s">
        <v>192</v>
      </c>
      <c r="H6" s="199"/>
      <c r="I6" s="199"/>
      <c r="J6" s="106"/>
    </row>
    <row r="7" spans="1:10" ht="12" customHeight="1">
      <c r="A7" s="107"/>
      <c r="B7" s="108" t="s">
        <v>83</v>
      </c>
      <c r="C7" s="109" t="s">
        <v>193</v>
      </c>
      <c r="D7" s="110" t="s">
        <v>52</v>
      </c>
      <c r="E7" s="111" t="s">
        <v>200</v>
      </c>
      <c r="F7" s="112"/>
      <c r="G7" s="108" t="s">
        <v>83</v>
      </c>
      <c r="H7" s="109" t="s">
        <v>193</v>
      </c>
      <c r="I7" s="110" t="s">
        <v>54</v>
      </c>
      <c r="J7" s="111" t="s">
        <v>200</v>
      </c>
    </row>
    <row r="8" spans="1:10" ht="12">
      <c r="A8" s="107"/>
      <c r="B8" s="108" t="s">
        <v>36</v>
      </c>
      <c r="C8" s="109" t="s">
        <v>193</v>
      </c>
      <c r="D8" s="106" t="s">
        <v>134</v>
      </c>
      <c r="E8" s="111" t="s">
        <v>201</v>
      </c>
      <c r="F8" s="113"/>
      <c r="G8" s="108" t="s">
        <v>52</v>
      </c>
      <c r="H8" s="109" t="s">
        <v>193</v>
      </c>
      <c r="I8" s="110" t="s">
        <v>36</v>
      </c>
      <c r="J8" s="111" t="s">
        <v>200</v>
      </c>
    </row>
    <row r="9" spans="1:10" ht="12">
      <c r="A9" s="107"/>
      <c r="B9" s="108" t="s">
        <v>54</v>
      </c>
      <c r="C9" s="109" t="s">
        <v>193</v>
      </c>
      <c r="D9" s="106" t="s">
        <v>144</v>
      </c>
      <c r="E9" s="111" t="s">
        <v>202</v>
      </c>
      <c r="F9" s="113"/>
      <c r="G9" s="108" t="s">
        <v>29</v>
      </c>
      <c r="H9" s="109" t="s">
        <v>193</v>
      </c>
      <c r="I9" s="106" t="s">
        <v>144</v>
      </c>
      <c r="J9" s="111" t="s">
        <v>196</v>
      </c>
    </row>
    <row r="10" spans="1:10" ht="12">
      <c r="A10" s="107"/>
      <c r="B10" s="108" t="s">
        <v>53</v>
      </c>
      <c r="C10" s="109" t="s">
        <v>193</v>
      </c>
      <c r="D10" s="110" t="s">
        <v>29</v>
      </c>
      <c r="E10" s="111" t="s">
        <v>203</v>
      </c>
      <c r="F10" s="113"/>
      <c r="G10" s="108" t="s">
        <v>53</v>
      </c>
      <c r="H10" s="109" t="s">
        <v>193</v>
      </c>
      <c r="I10" s="106" t="s">
        <v>134</v>
      </c>
      <c r="J10" s="111" t="s">
        <v>204</v>
      </c>
    </row>
    <row r="11" spans="1:10" ht="12">
      <c r="A11" s="107"/>
      <c r="B11" s="108"/>
      <c r="C11" s="109"/>
      <c r="D11" s="110"/>
      <c r="E11" s="114"/>
      <c r="F11" s="113"/>
      <c r="G11" s="108"/>
      <c r="H11" s="109"/>
      <c r="I11" s="106"/>
      <c r="J11" s="106"/>
    </row>
    <row r="12" spans="1:10" ht="16.5" customHeight="1">
      <c r="A12" s="102"/>
      <c r="B12" s="198" t="s">
        <v>197</v>
      </c>
      <c r="C12" s="198"/>
      <c r="D12" s="198"/>
      <c r="E12" s="198"/>
      <c r="F12" s="198"/>
      <c r="G12" s="198"/>
      <c r="H12" s="198"/>
      <c r="I12" s="198"/>
      <c r="J12" s="198"/>
    </row>
    <row r="13" spans="1:10" ht="12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" customHeight="1">
      <c r="A14" s="115"/>
      <c r="B14" s="199" t="s">
        <v>191</v>
      </c>
      <c r="C14" s="199"/>
      <c r="D14" s="199"/>
      <c r="E14" s="105"/>
      <c r="F14" s="105"/>
      <c r="G14" s="199" t="s">
        <v>192</v>
      </c>
      <c r="H14" s="199"/>
      <c r="I14" s="199"/>
      <c r="J14" s="106"/>
    </row>
    <row r="15" spans="1:10" ht="12">
      <c r="A15" s="107"/>
      <c r="B15" s="108" t="s">
        <v>36</v>
      </c>
      <c r="C15" s="109" t="s">
        <v>193</v>
      </c>
      <c r="D15" s="110" t="s">
        <v>83</v>
      </c>
      <c r="E15" s="111" t="s">
        <v>204</v>
      </c>
      <c r="F15" s="112"/>
      <c r="G15" s="108" t="s">
        <v>53</v>
      </c>
      <c r="H15" s="109" t="s">
        <v>193</v>
      </c>
      <c r="I15" s="110" t="s">
        <v>83</v>
      </c>
      <c r="J15" s="111" t="s">
        <v>204</v>
      </c>
    </row>
    <row r="16" spans="1:10" ht="12" customHeight="1">
      <c r="A16" s="107"/>
      <c r="B16" s="108" t="s">
        <v>54</v>
      </c>
      <c r="C16" s="109" t="s">
        <v>193</v>
      </c>
      <c r="D16" s="110" t="s">
        <v>52</v>
      </c>
      <c r="E16" s="111" t="s">
        <v>202</v>
      </c>
      <c r="F16" s="114"/>
      <c r="G16" s="108" t="s">
        <v>29</v>
      </c>
      <c r="H16" s="109" t="s">
        <v>193</v>
      </c>
      <c r="I16" s="110" t="s">
        <v>52</v>
      </c>
      <c r="J16" s="111" t="s">
        <v>201</v>
      </c>
    </row>
    <row r="17" spans="1:10" ht="12">
      <c r="A17" s="107"/>
      <c r="B17" s="108" t="s">
        <v>53</v>
      </c>
      <c r="C17" s="109" t="s">
        <v>193</v>
      </c>
      <c r="D17" s="106" t="s">
        <v>144</v>
      </c>
      <c r="E17" s="111" t="s">
        <v>196</v>
      </c>
      <c r="F17" s="114"/>
      <c r="G17" s="108" t="s">
        <v>36</v>
      </c>
      <c r="H17" s="109" t="s">
        <v>193</v>
      </c>
      <c r="I17" s="106" t="s">
        <v>144</v>
      </c>
      <c r="J17" s="111" t="s">
        <v>203</v>
      </c>
    </row>
    <row r="18" spans="1:10" ht="12">
      <c r="A18" s="107"/>
      <c r="B18" s="108" t="s">
        <v>29</v>
      </c>
      <c r="C18" s="109" t="s">
        <v>193</v>
      </c>
      <c r="D18" s="106" t="s">
        <v>134</v>
      </c>
      <c r="E18" s="111" t="s">
        <v>202</v>
      </c>
      <c r="F18" s="114"/>
      <c r="G18" s="108" t="s">
        <v>54</v>
      </c>
      <c r="H18" s="109" t="s">
        <v>193</v>
      </c>
      <c r="I18" s="106" t="s">
        <v>134</v>
      </c>
      <c r="J18" s="111" t="s">
        <v>202</v>
      </c>
    </row>
    <row r="19" spans="1:10" ht="12">
      <c r="A19" s="107"/>
      <c r="B19" s="108"/>
      <c r="C19" s="116"/>
      <c r="D19" s="110"/>
      <c r="E19" s="117"/>
      <c r="F19" s="114"/>
      <c r="G19" s="108"/>
      <c r="H19" s="116"/>
      <c r="I19" s="110"/>
      <c r="J19" s="106"/>
    </row>
    <row r="20" spans="1:10" ht="16.5" customHeight="1">
      <c r="A20" s="102"/>
      <c r="B20" s="198" t="s">
        <v>198</v>
      </c>
      <c r="C20" s="198"/>
      <c r="D20" s="198"/>
      <c r="E20" s="198"/>
      <c r="F20" s="198"/>
      <c r="G20" s="198"/>
      <c r="H20" s="198"/>
      <c r="I20" s="198"/>
      <c r="J20" s="198"/>
    </row>
    <row r="21" spans="1:10" ht="12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2" customHeight="1">
      <c r="A22" s="115"/>
      <c r="B22" s="199" t="s">
        <v>191</v>
      </c>
      <c r="C22" s="199"/>
      <c r="D22" s="199"/>
      <c r="E22" s="105"/>
      <c r="F22" s="105"/>
      <c r="G22" s="199" t="s">
        <v>192</v>
      </c>
      <c r="H22" s="199"/>
      <c r="I22" s="199"/>
      <c r="J22" s="106"/>
    </row>
    <row r="23" spans="1:10" ht="12">
      <c r="A23" s="107"/>
      <c r="B23" s="108" t="s">
        <v>83</v>
      </c>
      <c r="C23" s="109" t="s">
        <v>193</v>
      </c>
      <c r="D23" s="106" t="s">
        <v>134</v>
      </c>
      <c r="E23" s="111" t="s">
        <v>195</v>
      </c>
      <c r="F23" s="112"/>
      <c r="G23" s="108" t="s">
        <v>83</v>
      </c>
      <c r="H23" s="109" t="s">
        <v>193</v>
      </c>
      <c r="I23" s="106" t="s">
        <v>144</v>
      </c>
      <c r="J23" s="111" t="s">
        <v>195</v>
      </c>
    </row>
    <row r="24" spans="1:10" ht="12">
      <c r="A24" s="107"/>
      <c r="B24" s="108" t="s">
        <v>194</v>
      </c>
      <c r="C24" s="109" t="s">
        <v>193</v>
      </c>
      <c r="D24" s="106" t="s">
        <v>144</v>
      </c>
      <c r="E24" s="111" t="s">
        <v>195</v>
      </c>
      <c r="F24" s="114"/>
      <c r="G24" s="108" t="s">
        <v>52</v>
      </c>
      <c r="H24" s="109" t="s">
        <v>193</v>
      </c>
      <c r="I24" s="106" t="s">
        <v>134</v>
      </c>
      <c r="J24" s="111" t="s">
        <v>195</v>
      </c>
    </row>
    <row r="25" spans="1:10" ht="12">
      <c r="A25" s="107"/>
      <c r="B25" s="108" t="s">
        <v>54</v>
      </c>
      <c r="C25" s="109" t="s">
        <v>193</v>
      </c>
      <c r="D25" s="110" t="s">
        <v>29</v>
      </c>
      <c r="E25" s="111" t="s">
        <v>195</v>
      </c>
      <c r="F25" s="114"/>
      <c r="G25" s="108" t="s">
        <v>54</v>
      </c>
      <c r="H25" s="109" t="s">
        <v>193</v>
      </c>
      <c r="I25" s="110" t="s">
        <v>53</v>
      </c>
      <c r="J25" s="111" t="s">
        <v>195</v>
      </c>
    </row>
    <row r="26" spans="1:10" ht="12">
      <c r="A26" s="107"/>
      <c r="B26" s="108" t="s">
        <v>36</v>
      </c>
      <c r="C26" s="109" t="s">
        <v>193</v>
      </c>
      <c r="D26" s="110" t="s">
        <v>53</v>
      </c>
      <c r="E26" s="111" t="s">
        <v>195</v>
      </c>
      <c r="F26" s="114"/>
      <c r="G26" s="108" t="s">
        <v>29</v>
      </c>
      <c r="H26" s="109" t="s">
        <v>193</v>
      </c>
      <c r="I26" s="110" t="s">
        <v>36</v>
      </c>
      <c r="J26" s="111" t="s">
        <v>195</v>
      </c>
    </row>
    <row r="27" spans="1:9" s="106" customFormat="1" ht="12">
      <c r="A27" s="107"/>
      <c r="B27" s="108"/>
      <c r="C27" s="116"/>
      <c r="D27" s="118"/>
      <c r="E27" s="114"/>
      <c r="F27" s="114"/>
      <c r="G27" s="108"/>
      <c r="H27" s="116"/>
      <c r="I27" s="110"/>
    </row>
    <row r="28" spans="1:10" ht="16.5" customHeight="1">
      <c r="A28" s="102"/>
      <c r="B28" s="198" t="s">
        <v>199</v>
      </c>
      <c r="C28" s="198"/>
      <c r="D28" s="198"/>
      <c r="E28" s="198"/>
      <c r="F28" s="198"/>
      <c r="G28" s="198"/>
      <c r="H28" s="198"/>
      <c r="I28" s="198"/>
      <c r="J28" s="198"/>
    </row>
    <row r="29" spans="1:10" ht="12" customHeight="1">
      <c r="A29" s="102"/>
      <c r="B29" s="103"/>
      <c r="C29" s="103"/>
      <c r="D29" s="103"/>
      <c r="E29" s="103"/>
      <c r="F29" s="103"/>
      <c r="G29" s="108"/>
      <c r="H29" s="103"/>
      <c r="I29" s="103"/>
      <c r="J29" s="103"/>
    </row>
    <row r="30" spans="1:10" ht="12" customHeight="1">
      <c r="A30" s="115"/>
      <c r="B30" s="199" t="s">
        <v>191</v>
      </c>
      <c r="C30" s="199"/>
      <c r="D30" s="199"/>
      <c r="E30" s="105"/>
      <c r="F30" s="105"/>
      <c r="G30" s="199" t="s">
        <v>192</v>
      </c>
      <c r="H30" s="199"/>
      <c r="I30" s="199"/>
      <c r="J30" s="106"/>
    </row>
    <row r="31" spans="1:10" ht="12">
      <c r="A31" s="107"/>
      <c r="B31" s="108" t="s">
        <v>29</v>
      </c>
      <c r="C31" s="109" t="s">
        <v>193</v>
      </c>
      <c r="D31" s="110" t="s">
        <v>83</v>
      </c>
      <c r="E31" s="111" t="s">
        <v>195</v>
      </c>
      <c r="F31" s="114"/>
      <c r="G31" s="108"/>
      <c r="H31" s="109"/>
      <c r="I31" s="110"/>
      <c r="J31" s="106"/>
    </row>
    <row r="32" spans="1:10" ht="12">
      <c r="A32" s="107"/>
      <c r="B32" s="108" t="s">
        <v>52</v>
      </c>
      <c r="C32" s="109" t="s">
        <v>193</v>
      </c>
      <c r="D32" s="110" t="s">
        <v>53</v>
      </c>
      <c r="E32" s="111" t="s">
        <v>195</v>
      </c>
      <c r="F32" s="114"/>
      <c r="G32" s="108"/>
      <c r="H32" s="109"/>
      <c r="I32" s="110"/>
      <c r="J32" s="106"/>
    </row>
    <row r="33" spans="1:10" ht="12.75" customHeight="1">
      <c r="A33" s="107"/>
      <c r="B33" s="108" t="s">
        <v>36</v>
      </c>
      <c r="C33" s="109" t="s">
        <v>193</v>
      </c>
      <c r="D33" s="110" t="s">
        <v>54</v>
      </c>
      <c r="E33" s="111" t="s">
        <v>195</v>
      </c>
      <c r="F33" s="119"/>
      <c r="G33" s="108"/>
      <c r="H33" s="109"/>
      <c r="I33" s="110"/>
      <c r="J33" s="106"/>
    </row>
    <row r="34" spans="1:10" ht="12.75" customHeight="1">
      <c r="A34" s="107"/>
      <c r="B34" s="108" t="s">
        <v>144</v>
      </c>
      <c r="C34" s="109" t="s">
        <v>193</v>
      </c>
      <c r="D34" s="106" t="s">
        <v>134</v>
      </c>
      <c r="E34" s="111" t="s">
        <v>195</v>
      </c>
      <c r="F34" s="119"/>
      <c r="G34" s="108"/>
      <c r="H34" s="109"/>
      <c r="I34" s="110"/>
      <c r="J34" s="106"/>
    </row>
    <row r="35" spans="1:9" s="106" customFormat="1" ht="12">
      <c r="A35" s="107"/>
      <c r="B35" s="120"/>
      <c r="C35" s="116"/>
      <c r="D35" s="110"/>
      <c r="E35" s="108"/>
      <c r="F35" s="119"/>
      <c r="G35" s="200"/>
      <c r="H35" s="200"/>
      <c r="I35" s="200"/>
    </row>
    <row r="36" spans="1:10" ht="12">
      <c r="A36" s="106"/>
      <c r="B36" s="106"/>
      <c r="D36" s="106"/>
      <c r="E36" s="111"/>
      <c r="F36" s="106"/>
      <c r="G36" s="106"/>
      <c r="H36" s="106"/>
      <c r="I36" s="106"/>
      <c r="J36" s="111"/>
    </row>
    <row r="37" spans="2:10" ht="12" customHeight="1">
      <c r="B37" s="106"/>
      <c r="D37" s="106"/>
      <c r="F37" s="106"/>
      <c r="G37" s="106"/>
      <c r="H37" s="106"/>
      <c r="I37" s="106"/>
      <c r="J37" s="106"/>
    </row>
    <row r="38" spans="2:10" ht="12">
      <c r="B38" s="106"/>
      <c r="D38" s="106"/>
      <c r="F38" s="106"/>
      <c r="G38" s="106"/>
      <c r="H38" s="106"/>
      <c r="I38" s="106"/>
      <c r="J38" s="106"/>
    </row>
    <row r="39" spans="2:10" ht="12">
      <c r="B39" s="106"/>
      <c r="D39" s="106"/>
      <c r="F39" s="106"/>
      <c r="G39" s="106"/>
      <c r="H39" s="106"/>
      <c r="I39" s="106"/>
      <c r="J39" s="106"/>
    </row>
    <row r="40" spans="2:10" ht="12">
      <c r="B40" s="106"/>
      <c r="D40" s="106"/>
      <c r="F40" s="106"/>
      <c r="G40" s="106"/>
      <c r="H40" s="106"/>
      <c r="I40" s="106"/>
      <c r="J40" s="106"/>
    </row>
    <row r="41" spans="2:10" ht="12">
      <c r="B41" s="106"/>
      <c r="D41" s="106"/>
      <c r="F41" s="106"/>
      <c r="G41" s="106"/>
      <c r="H41" s="106"/>
      <c r="I41" s="106"/>
      <c r="J41" s="106"/>
    </row>
  </sheetData>
  <sheetProtection password="CC26" sheet="1"/>
  <mergeCells count="14">
    <mergeCell ref="G35:I35"/>
    <mergeCell ref="B20:J20"/>
    <mergeCell ref="B22:D22"/>
    <mergeCell ref="G22:I22"/>
    <mergeCell ref="B28:J28"/>
    <mergeCell ref="B30:D30"/>
    <mergeCell ref="G30:I30"/>
    <mergeCell ref="B2:J2"/>
    <mergeCell ref="B4:J4"/>
    <mergeCell ref="B6:D6"/>
    <mergeCell ref="G6:I6"/>
    <mergeCell ref="B12:J12"/>
    <mergeCell ref="B14:D14"/>
    <mergeCell ref="G14:I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241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242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243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220</v>
      </c>
      <c r="T5" s="209"/>
    </row>
    <row r="6" spans="2:20" ht="19.5" customHeight="1" thickBot="1">
      <c r="B6" s="8" t="s">
        <v>5</v>
      </c>
      <c r="C6" s="9"/>
      <c r="D6" s="210" t="s">
        <v>37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"A"</v>
      </c>
      <c r="D7" s="11" t="str">
        <f>D5</f>
        <v>TJ Sokol Doubravka "A"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244</v>
      </c>
      <c r="D9" s="51" t="s">
        <v>245</v>
      </c>
      <c r="E9" s="39">
        <v>11</v>
      </c>
      <c r="F9" s="20" t="s">
        <v>24</v>
      </c>
      <c r="G9" s="40">
        <v>21</v>
      </c>
      <c r="H9" s="39">
        <v>17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246</v>
      </c>
      <c r="D10" s="50" t="s">
        <v>193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247</v>
      </c>
      <c r="D11" s="50" t="s">
        <v>248</v>
      </c>
      <c r="E11" s="39">
        <v>13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249</v>
      </c>
      <c r="D12" s="50" t="s">
        <v>250</v>
      </c>
      <c r="E12" s="39">
        <v>16</v>
      </c>
      <c r="F12" s="19" t="s">
        <v>24</v>
      </c>
      <c r="G12" s="40">
        <v>21</v>
      </c>
      <c r="H12" s="39">
        <v>22</v>
      </c>
      <c r="I12" s="19" t="s">
        <v>24</v>
      </c>
      <c r="J12" s="40">
        <v>20</v>
      </c>
      <c r="K12" s="39">
        <v>11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251</v>
      </c>
      <c r="D13" s="50" t="s">
        <v>156</v>
      </c>
      <c r="E13" s="39">
        <v>22</v>
      </c>
      <c r="F13" s="19" t="s">
        <v>24</v>
      </c>
      <c r="G13" s="40">
        <v>24</v>
      </c>
      <c r="H13" s="39">
        <v>16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252</v>
      </c>
      <c r="D14" s="50" t="s">
        <v>216</v>
      </c>
      <c r="E14" s="39">
        <v>17</v>
      </c>
      <c r="F14" s="19" t="s">
        <v>24</v>
      </c>
      <c r="G14" s="40">
        <v>21</v>
      </c>
      <c r="H14" s="39">
        <v>12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253</v>
      </c>
      <c r="D15" s="50" t="s">
        <v>218</v>
      </c>
      <c r="E15" s="39">
        <v>8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254</v>
      </c>
      <c r="D16" s="50" t="s">
        <v>160</v>
      </c>
      <c r="E16" s="39">
        <v>1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v>0</v>
      </c>
      <c r="O17" s="86">
        <v>0</v>
      </c>
      <c r="P17" s="87">
        <f>IF(E17&gt;G17,1,0)+IF(H17&gt;J17,1,0)+IF(K17&gt;M17,1,0)</f>
        <v>0</v>
      </c>
      <c r="Q17" s="83">
        <f>IF(E17&lt;G17,1,0)+IF(H17&lt;J17,1,0)+IF(K17&lt;M17,1,0)</f>
        <v>0</v>
      </c>
      <c r="R17" s="88">
        <f>IF(P17=2,1,0)</f>
        <v>0</v>
      </c>
      <c r="S17" s="89">
        <f>IF(Q17=2,1,0)</f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Doubravka "A"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239</v>
      </c>
      <c r="O18" s="26">
        <f t="shared" si="5"/>
        <v>317</v>
      </c>
      <c r="P18" s="25">
        <f t="shared" si="5"/>
        <v>3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222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235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58</v>
      </c>
      <c r="T5" s="209"/>
    </row>
    <row r="6" spans="2:20" ht="19.5" customHeight="1" thickBot="1">
      <c r="B6" s="8" t="s">
        <v>5</v>
      </c>
      <c r="C6" s="9"/>
      <c r="D6" s="210" t="s">
        <v>223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"B"</v>
      </c>
      <c r="D7" s="11" t="str">
        <f>D5</f>
        <v>TJ Sokol Doubravka "B"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224</v>
      </c>
      <c r="D9" s="51" t="s">
        <v>236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8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137</v>
      </c>
      <c r="D10" s="50" t="s">
        <v>150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29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237</v>
      </c>
      <c r="D11" s="50" t="s">
        <v>238</v>
      </c>
      <c r="E11" s="39">
        <v>19</v>
      </c>
      <c r="F11" s="19" t="s">
        <v>24</v>
      </c>
      <c r="G11" s="40">
        <v>21</v>
      </c>
      <c r="H11" s="39">
        <v>21</v>
      </c>
      <c r="I11" s="19" t="s">
        <v>24</v>
      </c>
      <c r="J11" s="40">
        <v>17</v>
      </c>
      <c r="K11" s="39">
        <v>18</v>
      </c>
      <c r="L11" s="19" t="s">
        <v>24</v>
      </c>
      <c r="M11" s="40">
        <v>21</v>
      </c>
      <c r="N11" s="22">
        <f t="shared" si="0"/>
        <v>58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140</v>
      </c>
      <c r="D12" s="50" t="s">
        <v>154</v>
      </c>
      <c r="E12" s="39">
        <v>21</v>
      </c>
      <c r="F12" s="19" t="s">
        <v>24</v>
      </c>
      <c r="G12" s="40">
        <v>15</v>
      </c>
      <c r="H12" s="39">
        <v>21</v>
      </c>
      <c r="I12" s="19" t="s">
        <v>24</v>
      </c>
      <c r="J12" s="40">
        <v>10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33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16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35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56</v>
      </c>
      <c r="D14" s="50" t="s">
        <v>157</v>
      </c>
      <c r="E14" s="39">
        <v>21</v>
      </c>
      <c r="F14" s="19" t="s">
        <v>24</v>
      </c>
      <c r="G14" s="40">
        <v>6</v>
      </c>
      <c r="H14" s="39">
        <v>21</v>
      </c>
      <c r="I14" s="19" t="s">
        <v>24</v>
      </c>
      <c r="J14" s="40">
        <v>15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57</v>
      </c>
      <c r="D15" s="50" t="s">
        <v>159</v>
      </c>
      <c r="E15" s="39">
        <v>21</v>
      </c>
      <c r="F15" s="19" t="s">
        <v>24</v>
      </c>
      <c r="G15" s="40">
        <v>19</v>
      </c>
      <c r="H15" s="39">
        <v>17</v>
      </c>
      <c r="I15" s="19" t="s">
        <v>24</v>
      </c>
      <c r="J15" s="40">
        <v>21</v>
      </c>
      <c r="K15" s="39">
        <v>18</v>
      </c>
      <c r="L15" s="19" t="s">
        <v>24</v>
      </c>
      <c r="M15" s="40">
        <v>21</v>
      </c>
      <c r="N15" s="22">
        <f>E15+H15+K15</f>
        <v>56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233</v>
      </c>
      <c r="D16" s="50" t="s">
        <v>239</v>
      </c>
      <c r="E16" s="39">
        <v>12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USK Plzeň "B"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345</v>
      </c>
      <c r="O18" s="26">
        <f t="shared" si="5"/>
        <v>295</v>
      </c>
      <c r="P18" s="25">
        <f t="shared" si="5"/>
        <v>12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240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144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220</v>
      </c>
      <c r="T5" s="209"/>
    </row>
    <row r="6" spans="2:20" ht="19.5" customHeight="1" thickBot="1">
      <c r="B6" s="8" t="s">
        <v>5</v>
      </c>
      <c r="C6" s="9"/>
      <c r="D6" s="210" t="s">
        <v>210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SKB Český Krumlov B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121</v>
      </c>
      <c r="E9" s="39">
        <v>12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212</v>
      </c>
      <c r="D10" s="50" t="s">
        <v>123</v>
      </c>
      <c r="E10" s="39">
        <v>12</v>
      </c>
      <c r="F10" s="19" t="s">
        <v>24</v>
      </c>
      <c r="G10" s="40">
        <v>21</v>
      </c>
      <c r="H10" s="39">
        <v>19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91</v>
      </c>
      <c r="D11" s="50" t="s">
        <v>221</v>
      </c>
      <c r="E11" s="39">
        <v>21</v>
      </c>
      <c r="F11" s="19" t="s">
        <v>24</v>
      </c>
      <c r="G11" s="40">
        <v>13</v>
      </c>
      <c r="H11" s="39">
        <v>21</v>
      </c>
      <c r="I11" s="19" t="s">
        <v>24</v>
      </c>
      <c r="J11" s="40">
        <v>15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28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104</v>
      </c>
      <c r="D12" s="50" t="s">
        <v>126</v>
      </c>
      <c r="E12" s="39">
        <v>11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215</v>
      </c>
      <c r="D13" s="50" t="s">
        <v>128</v>
      </c>
      <c r="E13" s="39">
        <v>19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129</v>
      </c>
      <c r="E14" s="39">
        <v>14</v>
      </c>
      <c r="F14" s="19" t="s">
        <v>24</v>
      </c>
      <c r="G14" s="40">
        <v>21</v>
      </c>
      <c r="H14" s="39">
        <v>22</v>
      </c>
      <c r="I14" s="19" t="s">
        <v>24</v>
      </c>
      <c r="J14" s="40">
        <v>24</v>
      </c>
      <c r="K14" s="39"/>
      <c r="L14" s="19" t="s">
        <v>24</v>
      </c>
      <c r="M14" s="40"/>
      <c r="N14" s="22">
        <f t="shared" si="0"/>
        <v>36</v>
      </c>
      <c r="O14" s="23">
        <f t="shared" si="1"/>
        <v>45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217</v>
      </c>
      <c r="D15" s="50" t="s">
        <v>143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12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219</v>
      </c>
      <c r="D16" s="50" t="s">
        <v>133</v>
      </c>
      <c r="E16" s="39">
        <v>10</v>
      </c>
      <c r="F16" s="19" t="s">
        <v>24</v>
      </c>
      <c r="G16" s="40">
        <v>21</v>
      </c>
      <c r="H16" s="39">
        <v>8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18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SKB Český Krumlov B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253</v>
      </c>
      <c r="O18" s="26">
        <f t="shared" si="5"/>
        <v>309</v>
      </c>
      <c r="P18" s="25">
        <f t="shared" si="5"/>
        <v>4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6" customWidth="1"/>
    <col min="2" max="2" width="10.75390625" style="136" customWidth="1"/>
    <col min="3" max="4" width="32.75390625" style="136" customWidth="1"/>
    <col min="5" max="5" width="3.75390625" style="136" customWidth="1"/>
    <col min="6" max="6" width="0.875" style="136" customWidth="1"/>
    <col min="7" max="8" width="3.75390625" style="136" customWidth="1"/>
    <col min="9" max="9" width="0.875" style="136" customWidth="1"/>
    <col min="10" max="11" width="3.75390625" style="136" customWidth="1"/>
    <col min="12" max="12" width="0.875" style="136" customWidth="1"/>
    <col min="13" max="13" width="3.75390625" style="136" customWidth="1"/>
    <col min="14" max="19" width="5.75390625" style="136" customWidth="1"/>
    <col min="20" max="20" width="15.00390625" style="136" customWidth="1"/>
    <col min="21" max="21" width="2.25390625" style="136" customWidth="1"/>
    <col min="22" max="16384" width="9.125" style="136" customWidth="1"/>
  </cols>
  <sheetData>
    <row r="1" ht="8.25" customHeight="1"/>
    <row r="2" spans="2:20" ht="27" thickBot="1">
      <c r="B2" s="241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ht="19.5" customHeight="1" thickBot="1">
      <c r="B3" s="137" t="s">
        <v>1</v>
      </c>
      <c r="C3" s="138"/>
      <c r="D3" s="242" t="s">
        <v>60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 t="s">
        <v>61</v>
      </c>
      <c r="R3" s="243"/>
      <c r="S3" s="244" t="s">
        <v>62</v>
      </c>
      <c r="T3" s="244"/>
    </row>
    <row r="4" spans="2:20" ht="19.5" customHeight="1" thickTop="1">
      <c r="B4" s="139" t="s">
        <v>3</v>
      </c>
      <c r="C4" s="140"/>
      <c r="D4" s="245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 t="s">
        <v>14</v>
      </c>
      <c r="R4" s="246"/>
      <c r="S4" s="247" t="s">
        <v>209</v>
      </c>
      <c r="T4" s="247"/>
    </row>
    <row r="5" spans="2:20" ht="19.5" customHeight="1">
      <c r="B5" s="139" t="s">
        <v>4</v>
      </c>
      <c r="C5" s="141"/>
      <c r="D5" s="235" t="s">
        <v>134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 t="s">
        <v>2</v>
      </c>
      <c r="R5" s="236"/>
      <c r="S5" s="237" t="s">
        <v>58</v>
      </c>
      <c r="T5" s="237"/>
    </row>
    <row r="6" spans="2:20" ht="19.5" customHeight="1" thickBot="1">
      <c r="B6" s="142" t="s">
        <v>5</v>
      </c>
      <c r="C6" s="143"/>
      <c r="D6" s="238" t="s">
        <v>31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44"/>
      <c r="R6" s="145"/>
      <c r="S6" s="146" t="s">
        <v>47</v>
      </c>
      <c r="T6" s="147" t="s">
        <v>27</v>
      </c>
    </row>
    <row r="7" spans="2:20" ht="24.75" customHeight="1">
      <c r="B7" s="148"/>
      <c r="C7" s="149" t="str">
        <f>D4</f>
        <v>BKV Plzeň</v>
      </c>
      <c r="D7" s="149" t="str">
        <f>D5</f>
        <v>TJ Sokol České Budějovice</v>
      </c>
      <c r="E7" s="239" t="s">
        <v>6</v>
      </c>
      <c r="F7" s="239"/>
      <c r="G7" s="239"/>
      <c r="H7" s="239"/>
      <c r="I7" s="239"/>
      <c r="J7" s="239"/>
      <c r="K7" s="239"/>
      <c r="L7" s="239"/>
      <c r="M7" s="239"/>
      <c r="N7" s="240" t="s">
        <v>15</v>
      </c>
      <c r="O7" s="240"/>
      <c r="P7" s="240" t="s">
        <v>16</v>
      </c>
      <c r="Q7" s="240"/>
      <c r="R7" s="240" t="s">
        <v>17</v>
      </c>
      <c r="S7" s="240"/>
      <c r="T7" s="150" t="s">
        <v>7</v>
      </c>
    </row>
    <row r="8" spans="2:20" ht="9.75" customHeight="1" thickBot="1">
      <c r="B8" s="151"/>
      <c r="C8" s="152"/>
      <c r="D8" s="153"/>
      <c r="E8" s="233">
        <v>1</v>
      </c>
      <c r="F8" s="233"/>
      <c r="G8" s="233"/>
      <c r="H8" s="233">
        <v>2</v>
      </c>
      <c r="I8" s="233"/>
      <c r="J8" s="233"/>
      <c r="K8" s="233">
        <v>3</v>
      </c>
      <c r="L8" s="233"/>
      <c r="M8" s="233"/>
      <c r="N8" s="154"/>
      <c r="O8" s="155"/>
      <c r="P8" s="154"/>
      <c r="Q8" s="155"/>
      <c r="R8" s="154"/>
      <c r="S8" s="155"/>
      <c r="T8" s="156"/>
    </row>
    <row r="9" spans="2:20" ht="30" customHeight="1" thickTop="1">
      <c r="B9" s="157" t="s">
        <v>26</v>
      </c>
      <c r="C9" s="158" t="s">
        <v>278</v>
      </c>
      <c r="D9" s="159" t="s">
        <v>279</v>
      </c>
      <c r="E9" s="160">
        <v>21</v>
      </c>
      <c r="F9" s="161" t="s">
        <v>24</v>
      </c>
      <c r="G9" s="162">
        <v>14</v>
      </c>
      <c r="H9" s="160">
        <v>21</v>
      </c>
      <c r="I9" s="161" t="s">
        <v>24</v>
      </c>
      <c r="J9" s="162">
        <v>19</v>
      </c>
      <c r="K9" s="160"/>
      <c r="L9" s="161" t="s">
        <v>24</v>
      </c>
      <c r="M9" s="162"/>
      <c r="N9" s="163">
        <f aca="true" t="shared" si="0" ref="N9:N17">E9+H9+K9</f>
        <v>42</v>
      </c>
      <c r="O9" s="164">
        <f aca="true" t="shared" si="1" ref="O9:O17">G9+J9+M9</f>
        <v>33</v>
      </c>
      <c r="P9" s="165">
        <f aca="true" t="shared" si="2" ref="P9:P17">IF(E9&gt;G9,1,0)+IF(H9&gt;J9,1,0)+IF(K9&gt;M9,1,0)</f>
        <v>2</v>
      </c>
      <c r="Q9" s="166">
        <f aca="true" t="shared" si="3" ref="Q9:Q17">IF(E9&lt;G9,1,0)+IF(H9&lt;J9,1,0)+IF(K9&lt;M9,1,0)</f>
        <v>0</v>
      </c>
      <c r="R9" s="167">
        <f aca="true" t="shared" si="4" ref="R9:S17">IF(P9=2,1,0)</f>
        <v>1</v>
      </c>
      <c r="S9" s="168">
        <f t="shared" si="4"/>
        <v>0</v>
      </c>
      <c r="T9" s="169"/>
    </row>
    <row r="10" spans="2:20" ht="30" customHeight="1">
      <c r="B10" s="157" t="s">
        <v>23</v>
      </c>
      <c r="C10" s="158" t="s">
        <v>267</v>
      </c>
      <c r="D10" s="158" t="s">
        <v>280</v>
      </c>
      <c r="E10" s="160">
        <v>13</v>
      </c>
      <c r="F10" s="166" t="s">
        <v>24</v>
      </c>
      <c r="G10" s="162">
        <v>21</v>
      </c>
      <c r="H10" s="160">
        <v>9</v>
      </c>
      <c r="I10" s="166" t="s">
        <v>24</v>
      </c>
      <c r="J10" s="162">
        <v>21</v>
      </c>
      <c r="K10" s="160"/>
      <c r="L10" s="166" t="s">
        <v>24</v>
      </c>
      <c r="M10" s="162"/>
      <c r="N10" s="163">
        <f t="shared" si="0"/>
        <v>22</v>
      </c>
      <c r="O10" s="164">
        <f t="shared" si="1"/>
        <v>42</v>
      </c>
      <c r="P10" s="165">
        <f t="shared" si="2"/>
        <v>0</v>
      </c>
      <c r="Q10" s="166">
        <f t="shared" si="3"/>
        <v>2</v>
      </c>
      <c r="R10" s="170">
        <f t="shared" si="4"/>
        <v>0</v>
      </c>
      <c r="S10" s="168">
        <f t="shared" si="4"/>
        <v>1</v>
      </c>
      <c r="T10" s="169"/>
    </row>
    <row r="11" spans="2:20" ht="30" customHeight="1">
      <c r="B11" s="157" t="s">
        <v>22</v>
      </c>
      <c r="C11" s="158" t="s">
        <v>281</v>
      </c>
      <c r="D11" s="158" t="s">
        <v>282</v>
      </c>
      <c r="E11" s="160">
        <v>21</v>
      </c>
      <c r="F11" s="166" t="s">
        <v>24</v>
      </c>
      <c r="G11" s="162">
        <v>14</v>
      </c>
      <c r="H11" s="160">
        <v>21</v>
      </c>
      <c r="I11" s="166" t="s">
        <v>24</v>
      </c>
      <c r="J11" s="162">
        <v>16</v>
      </c>
      <c r="K11" s="160"/>
      <c r="L11" s="166" t="s">
        <v>24</v>
      </c>
      <c r="M11" s="162"/>
      <c r="N11" s="163">
        <f t="shared" si="0"/>
        <v>42</v>
      </c>
      <c r="O11" s="164">
        <f t="shared" si="1"/>
        <v>30</v>
      </c>
      <c r="P11" s="165">
        <f t="shared" si="2"/>
        <v>2</v>
      </c>
      <c r="Q11" s="166">
        <f t="shared" si="3"/>
        <v>0</v>
      </c>
      <c r="R11" s="170">
        <f t="shared" si="4"/>
        <v>1</v>
      </c>
      <c r="S11" s="168">
        <f t="shared" si="4"/>
        <v>0</v>
      </c>
      <c r="T11" s="169"/>
    </row>
    <row r="12" spans="2:20" ht="30" customHeight="1">
      <c r="B12" s="157" t="s">
        <v>21</v>
      </c>
      <c r="C12" s="158" t="s">
        <v>271</v>
      </c>
      <c r="D12" s="158" t="s">
        <v>283</v>
      </c>
      <c r="E12" s="160">
        <v>21</v>
      </c>
      <c r="F12" s="166" t="s">
        <v>24</v>
      </c>
      <c r="G12" s="162">
        <v>17</v>
      </c>
      <c r="H12" s="160">
        <v>25</v>
      </c>
      <c r="I12" s="166" t="s">
        <v>24</v>
      </c>
      <c r="J12" s="162">
        <v>23</v>
      </c>
      <c r="K12" s="160"/>
      <c r="L12" s="166" t="s">
        <v>24</v>
      </c>
      <c r="M12" s="162"/>
      <c r="N12" s="163">
        <f t="shared" si="0"/>
        <v>46</v>
      </c>
      <c r="O12" s="164">
        <f t="shared" si="1"/>
        <v>40</v>
      </c>
      <c r="P12" s="165">
        <f t="shared" si="2"/>
        <v>2</v>
      </c>
      <c r="Q12" s="166">
        <f t="shared" si="3"/>
        <v>0</v>
      </c>
      <c r="R12" s="170">
        <f t="shared" si="4"/>
        <v>1</v>
      </c>
      <c r="S12" s="168">
        <f t="shared" si="4"/>
        <v>0</v>
      </c>
      <c r="T12" s="169"/>
    </row>
    <row r="13" spans="2:20" ht="30" customHeight="1">
      <c r="B13" s="157" t="s">
        <v>20</v>
      </c>
      <c r="C13" s="158" t="s">
        <v>273</v>
      </c>
      <c r="D13" s="158" t="s">
        <v>230</v>
      </c>
      <c r="E13" s="160">
        <v>17</v>
      </c>
      <c r="F13" s="166" t="s">
        <v>24</v>
      </c>
      <c r="G13" s="162">
        <v>21</v>
      </c>
      <c r="H13" s="160">
        <v>21</v>
      </c>
      <c r="I13" s="166" t="s">
        <v>24</v>
      </c>
      <c r="J13" s="162">
        <v>19</v>
      </c>
      <c r="K13" s="160">
        <v>16</v>
      </c>
      <c r="L13" s="166" t="s">
        <v>24</v>
      </c>
      <c r="M13" s="162">
        <v>21</v>
      </c>
      <c r="N13" s="163">
        <f t="shared" si="0"/>
        <v>54</v>
      </c>
      <c r="O13" s="164">
        <f t="shared" si="1"/>
        <v>61</v>
      </c>
      <c r="P13" s="165">
        <f t="shared" si="2"/>
        <v>1</v>
      </c>
      <c r="Q13" s="166">
        <f t="shared" si="3"/>
        <v>2</v>
      </c>
      <c r="R13" s="170">
        <f t="shared" si="4"/>
        <v>0</v>
      </c>
      <c r="S13" s="168">
        <f t="shared" si="4"/>
        <v>1</v>
      </c>
      <c r="T13" s="169"/>
    </row>
    <row r="14" spans="2:20" ht="30" customHeight="1">
      <c r="B14" s="157" t="s">
        <v>19</v>
      </c>
      <c r="C14" s="158" t="s">
        <v>101</v>
      </c>
      <c r="D14" s="158" t="s">
        <v>284</v>
      </c>
      <c r="E14" s="160">
        <v>21</v>
      </c>
      <c r="F14" s="166" t="s">
        <v>24</v>
      </c>
      <c r="G14" s="162">
        <v>15</v>
      </c>
      <c r="H14" s="160">
        <v>21</v>
      </c>
      <c r="I14" s="166" t="s">
        <v>24</v>
      </c>
      <c r="J14" s="162">
        <v>14</v>
      </c>
      <c r="K14" s="160"/>
      <c r="L14" s="166" t="s">
        <v>24</v>
      </c>
      <c r="M14" s="162"/>
      <c r="N14" s="163">
        <f t="shared" si="0"/>
        <v>42</v>
      </c>
      <c r="O14" s="164">
        <f t="shared" si="1"/>
        <v>29</v>
      </c>
      <c r="P14" s="165">
        <f t="shared" si="2"/>
        <v>2</v>
      </c>
      <c r="Q14" s="166">
        <f t="shared" si="3"/>
        <v>0</v>
      </c>
      <c r="R14" s="170">
        <f t="shared" si="4"/>
        <v>1</v>
      </c>
      <c r="S14" s="168">
        <f t="shared" si="4"/>
        <v>0</v>
      </c>
      <c r="T14" s="169"/>
    </row>
    <row r="15" spans="2:20" ht="30" customHeight="1">
      <c r="B15" s="157" t="s">
        <v>25</v>
      </c>
      <c r="C15" s="158" t="s">
        <v>130</v>
      </c>
      <c r="D15" s="158" t="s">
        <v>232</v>
      </c>
      <c r="E15" s="160">
        <v>23</v>
      </c>
      <c r="F15" s="166" t="s">
        <v>24</v>
      </c>
      <c r="G15" s="162">
        <v>21</v>
      </c>
      <c r="H15" s="160">
        <v>21</v>
      </c>
      <c r="I15" s="166" t="s">
        <v>24</v>
      </c>
      <c r="J15" s="162">
        <v>14</v>
      </c>
      <c r="K15" s="160"/>
      <c r="L15" s="166" t="s">
        <v>24</v>
      </c>
      <c r="M15" s="162"/>
      <c r="N15" s="163">
        <f t="shared" si="0"/>
        <v>44</v>
      </c>
      <c r="O15" s="164">
        <f t="shared" si="1"/>
        <v>35</v>
      </c>
      <c r="P15" s="165">
        <f t="shared" si="2"/>
        <v>2</v>
      </c>
      <c r="Q15" s="166">
        <f t="shared" si="3"/>
        <v>0</v>
      </c>
      <c r="R15" s="170">
        <f t="shared" si="4"/>
        <v>1</v>
      </c>
      <c r="S15" s="168">
        <f t="shared" si="4"/>
        <v>0</v>
      </c>
      <c r="T15" s="169"/>
    </row>
    <row r="16" spans="2:20" ht="30" customHeight="1">
      <c r="B16" s="157" t="s">
        <v>18</v>
      </c>
      <c r="C16" s="158" t="s">
        <v>275</v>
      </c>
      <c r="D16" s="158" t="s">
        <v>234</v>
      </c>
      <c r="E16" s="160">
        <v>16</v>
      </c>
      <c r="F16" s="166" t="s">
        <v>24</v>
      </c>
      <c r="G16" s="162">
        <v>21</v>
      </c>
      <c r="H16" s="160">
        <v>15</v>
      </c>
      <c r="I16" s="166" t="s">
        <v>24</v>
      </c>
      <c r="J16" s="162">
        <v>21</v>
      </c>
      <c r="K16" s="160"/>
      <c r="L16" s="166" t="s">
        <v>24</v>
      </c>
      <c r="M16" s="162"/>
      <c r="N16" s="163">
        <f t="shared" si="0"/>
        <v>31</v>
      </c>
      <c r="O16" s="164">
        <f t="shared" si="1"/>
        <v>42</v>
      </c>
      <c r="P16" s="165">
        <f t="shared" si="2"/>
        <v>0</v>
      </c>
      <c r="Q16" s="166">
        <f t="shared" si="3"/>
        <v>2</v>
      </c>
      <c r="R16" s="170">
        <f t="shared" si="4"/>
        <v>0</v>
      </c>
      <c r="S16" s="168">
        <f t="shared" si="4"/>
        <v>1</v>
      </c>
      <c r="T16" s="169"/>
    </row>
    <row r="17" spans="2:20" ht="30" customHeight="1" thickBot="1">
      <c r="B17" s="171"/>
      <c r="C17" s="172"/>
      <c r="D17" s="172"/>
      <c r="E17" s="173"/>
      <c r="F17" s="174" t="s">
        <v>24</v>
      </c>
      <c r="G17" s="175"/>
      <c r="H17" s="173"/>
      <c r="I17" s="174" t="s">
        <v>24</v>
      </c>
      <c r="J17" s="175"/>
      <c r="K17" s="173"/>
      <c r="L17" s="174" t="s">
        <v>24</v>
      </c>
      <c r="M17" s="175"/>
      <c r="N17" s="176">
        <f t="shared" si="0"/>
        <v>0</v>
      </c>
      <c r="O17" s="177">
        <f t="shared" si="1"/>
        <v>0</v>
      </c>
      <c r="P17" s="178">
        <f t="shared" si="2"/>
        <v>0</v>
      </c>
      <c r="Q17" s="174">
        <f t="shared" si="3"/>
        <v>0</v>
      </c>
      <c r="R17" s="179">
        <f t="shared" si="4"/>
        <v>0</v>
      </c>
      <c r="S17" s="180">
        <f t="shared" si="4"/>
        <v>0</v>
      </c>
      <c r="T17" s="181"/>
    </row>
    <row r="18" spans="2:20" ht="34.5" customHeight="1" thickBot="1">
      <c r="B18" s="182" t="s">
        <v>8</v>
      </c>
      <c r="C18" s="234" t="str">
        <f>IF(R18&gt;S18,D4,IF(S18&gt;R18,D5,"remíza"))</f>
        <v>BKV Plzeň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183">
        <f aca="true" t="shared" si="5" ref="N18:S18">SUM(N9:N17)</f>
        <v>323</v>
      </c>
      <c r="O18" s="184">
        <f t="shared" si="5"/>
        <v>312</v>
      </c>
      <c r="P18" s="183">
        <f t="shared" si="5"/>
        <v>11</v>
      </c>
      <c r="Q18" s="185">
        <f t="shared" si="5"/>
        <v>6</v>
      </c>
      <c r="R18" s="183">
        <f t="shared" si="5"/>
        <v>5</v>
      </c>
      <c r="S18" s="184">
        <f t="shared" si="5"/>
        <v>3</v>
      </c>
      <c r="T18" s="186"/>
    </row>
    <row r="19" spans="2:20" ht="15">
      <c r="B19" s="187"/>
      <c r="C19" s="188"/>
      <c r="D19" s="18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89" t="s">
        <v>9</v>
      </c>
    </row>
    <row r="20" spans="2:20" ht="12.75">
      <c r="B20" s="55" t="s">
        <v>10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2:20" ht="12.7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9.5" customHeight="1">
      <c r="B22" s="30" t="s">
        <v>11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2:20" ht="19.5" customHeight="1">
      <c r="B23" s="3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</row>
    <row r="24" spans="2:20" ht="12.75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2:21" ht="12.75">
      <c r="B25" s="32" t="s">
        <v>12</v>
      </c>
      <c r="C25" s="188"/>
      <c r="D25" s="192"/>
      <c r="E25" s="32" t="s">
        <v>13</v>
      </c>
      <c r="F25" s="32"/>
      <c r="G25" s="3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2:21" ht="12.75">
      <c r="B26" s="19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2:21" ht="12.75">
      <c r="B27" s="19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2:21" ht="12.75">
      <c r="B28" s="19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2:21" ht="12.75">
      <c r="B29" s="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2:21" ht="12.75">
      <c r="B30" s="19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</sheetData>
  <sheetProtection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241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242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264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220</v>
      </c>
      <c r="T5" s="209"/>
    </row>
    <row r="6" spans="2:20" ht="19.5" customHeight="1" thickBot="1">
      <c r="B6" s="8" t="s">
        <v>5</v>
      </c>
      <c r="C6" s="9"/>
      <c r="D6" s="210" t="s">
        <v>37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Bílá Hora "A"</v>
      </c>
      <c r="D7" s="11" t="str">
        <f>D5</f>
        <v>SKB Český Krumlov "B"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255</v>
      </c>
      <c r="D9" s="51" t="s">
        <v>256</v>
      </c>
      <c r="E9" s="39">
        <v>15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257</v>
      </c>
      <c r="D10" s="50" t="s">
        <v>258</v>
      </c>
      <c r="E10" s="39">
        <v>13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247</v>
      </c>
      <c r="D11" s="50" t="s">
        <v>259</v>
      </c>
      <c r="E11" s="39">
        <v>21</v>
      </c>
      <c r="F11" s="19" t="s">
        <v>24</v>
      </c>
      <c r="G11" s="40">
        <v>8</v>
      </c>
      <c r="H11" s="39">
        <v>21</v>
      </c>
      <c r="I11" s="19" t="s">
        <v>24</v>
      </c>
      <c r="J11" s="40">
        <v>7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15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260</v>
      </c>
      <c r="D12" s="50" t="s">
        <v>261</v>
      </c>
      <c r="E12" s="39">
        <v>21</v>
      </c>
      <c r="F12" s="19" t="s">
        <v>24</v>
      </c>
      <c r="G12" s="40">
        <v>19</v>
      </c>
      <c r="H12" s="39">
        <v>20</v>
      </c>
      <c r="I12" s="19" t="s">
        <v>24</v>
      </c>
      <c r="J12" s="40">
        <v>22</v>
      </c>
      <c r="K12" s="39">
        <v>8</v>
      </c>
      <c r="L12" s="19" t="s">
        <v>24</v>
      </c>
      <c r="M12" s="40">
        <v>21</v>
      </c>
      <c r="N12" s="22">
        <f t="shared" si="0"/>
        <v>49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251</v>
      </c>
      <c r="D13" s="50" t="s">
        <v>262</v>
      </c>
      <c r="E13" s="39">
        <v>15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263</v>
      </c>
      <c r="D14" s="50" t="s">
        <v>129</v>
      </c>
      <c r="E14" s="39">
        <v>15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17</v>
      </c>
      <c r="K14" s="39">
        <v>21</v>
      </c>
      <c r="L14" s="19" t="s">
        <v>24</v>
      </c>
      <c r="M14" s="40">
        <v>11</v>
      </c>
      <c r="N14" s="22">
        <f t="shared" si="0"/>
        <v>57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253</v>
      </c>
      <c r="D15" s="50" t="s">
        <v>143</v>
      </c>
      <c r="E15" s="39">
        <v>21</v>
      </c>
      <c r="F15" s="19" t="s">
        <v>24</v>
      </c>
      <c r="G15" s="40">
        <v>16</v>
      </c>
      <c r="H15" s="39">
        <v>18</v>
      </c>
      <c r="I15" s="19" t="s">
        <v>24</v>
      </c>
      <c r="J15" s="40">
        <v>21</v>
      </c>
      <c r="K15" s="39">
        <v>21</v>
      </c>
      <c r="L15" s="19" t="s">
        <v>24</v>
      </c>
      <c r="M15" s="40">
        <v>16</v>
      </c>
      <c r="N15" s="22">
        <f>E15+H15+K15</f>
        <v>60</v>
      </c>
      <c r="O15" s="23">
        <f>G15+J15+M15</f>
        <v>53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254</v>
      </c>
      <c r="D16" s="50" t="s">
        <v>133</v>
      </c>
      <c r="E16" s="39">
        <v>12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v>0</v>
      </c>
      <c r="O17" s="86">
        <v>0</v>
      </c>
      <c r="P17" s="87">
        <f>IF(E17&gt;G17,1,0)+IF(H17&gt;J17,1,0)+IF(K17&gt;M17,1,0)</f>
        <v>0</v>
      </c>
      <c r="Q17" s="83">
        <f>IF(E17&lt;G17,1,0)+IF(H17&lt;J17,1,0)+IF(K17&lt;M17,1,0)</f>
        <v>0</v>
      </c>
      <c r="R17" s="88">
        <f>IF(P17=2,1,0)</f>
        <v>0</v>
      </c>
      <c r="S17" s="89">
        <f>IF(Q17=2,1,0)</f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SKB Český Krumlov "B"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324</v>
      </c>
      <c r="O18" s="26">
        <f t="shared" si="5"/>
        <v>347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222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134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58</v>
      </c>
      <c r="T5" s="209"/>
    </row>
    <row r="6" spans="2:20" ht="19.5" customHeight="1" thickBot="1">
      <c r="B6" s="8" t="s">
        <v>5</v>
      </c>
      <c r="C6" s="9"/>
      <c r="D6" s="210" t="s">
        <v>223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USK Plzeň "B"</v>
      </c>
      <c r="D7" s="11" t="str">
        <f>D5</f>
        <v>TJ Sokol České Budějovice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224</v>
      </c>
      <c r="D9" s="51" t="s">
        <v>225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137</v>
      </c>
      <c r="D10" s="50" t="s">
        <v>226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28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97" t="s">
        <v>145</v>
      </c>
      <c r="D11" s="50" t="s">
        <v>227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140</v>
      </c>
      <c r="D12" s="50" t="s">
        <v>228</v>
      </c>
      <c r="E12" s="39">
        <v>21</v>
      </c>
      <c r="F12" s="19" t="s">
        <v>24</v>
      </c>
      <c r="G12" s="40">
        <v>11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55</v>
      </c>
      <c r="D13" s="50" t="s">
        <v>229</v>
      </c>
      <c r="E13" s="39">
        <v>18</v>
      </c>
      <c r="F13" s="19" t="s">
        <v>24</v>
      </c>
      <c r="G13" s="40">
        <v>21</v>
      </c>
      <c r="H13" s="39">
        <v>17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56</v>
      </c>
      <c r="D14" s="50" t="s">
        <v>230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14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231</v>
      </c>
      <c r="D15" s="50" t="s">
        <v>232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9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233</v>
      </c>
      <c r="D16" s="50" t="s">
        <v>234</v>
      </c>
      <c r="E16" s="39">
        <v>14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USK Plzeň "B"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276</v>
      </c>
      <c r="O18" s="26">
        <f t="shared" si="5"/>
        <v>255</v>
      </c>
      <c r="P18" s="25">
        <f t="shared" si="5"/>
        <v>10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5" t="s">
        <v>1</v>
      </c>
      <c r="C3" s="43"/>
      <c r="D3" s="219" t="s">
        <v>60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22" t="s">
        <v>61</v>
      </c>
      <c r="R3" s="223"/>
      <c r="S3" s="224" t="s">
        <v>62</v>
      </c>
      <c r="T3" s="225"/>
    </row>
    <row r="4" spans="2:20" ht="19.5" customHeight="1" thickTop="1">
      <c r="B4" s="6" t="s">
        <v>3</v>
      </c>
      <c r="C4" s="7"/>
      <c r="D4" s="226" t="s">
        <v>84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9" t="s">
        <v>14</v>
      </c>
      <c r="R4" s="230"/>
      <c r="S4" s="231" t="s">
        <v>209</v>
      </c>
      <c r="T4" s="232"/>
    </row>
    <row r="5" spans="2:20" ht="19.5" customHeight="1">
      <c r="B5" s="6" t="s">
        <v>4</v>
      </c>
      <c r="C5" s="44"/>
      <c r="D5" s="203" t="s">
        <v>83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2</v>
      </c>
      <c r="R5" s="207"/>
      <c r="S5" s="208" t="s">
        <v>220</v>
      </c>
      <c r="T5" s="209"/>
    </row>
    <row r="6" spans="2:20" ht="19.5" customHeight="1" thickBot="1">
      <c r="B6" s="8" t="s">
        <v>5</v>
      </c>
      <c r="C6" s="9"/>
      <c r="D6" s="210" t="s">
        <v>210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45"/>
      <c r="R6" s="46"/>
      <c r="S6" s="79" t="s">
        <v>47</v>
      </c>
      <c r="T6" s="38" t="s">
        <v>27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A</v>
      </c>
      <c r="E7" s="213" t="s">
        <v>6</v>
      </c>
      <c r="F7" s="214"/>
      <c r="G7" s="214"/>
      <c r="H7" s="214"/>
      <c r="I7" s="214"/>
      <c r="J7" s="214"/>
      <c r="K7" s="214"/>
      <c r="L7" s="214"/>
      <c r="M7" s="215"/>
      <c r="N7" s="216" t="s">
        <v>15</v>
      </c>
      <c r="O7" s="217"/>
      <c r="P7" s="216" t="s">
        <v>16</v>
      </c>
      <c r="Q7" s="217"/>
      <c r="R7" s="216" t="s">
        <v>17</v>
      </c>
      <c r="S7" s="217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87</v>
      </c>
      <c r="D9" s="51" t="s">
        <v>211</v>
      </c>
      <c r="E9" s="39">
        <v>8</v>
      </c>
      <c r="F9" s="20" t="s">
        <v>24</v>
      </c>
      <c r="G9" s="40">
        <v>21</v>
      </c>
      <c r="H9" s="39">
        <v>13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212</v>
      </c>
      <c r="D10" s="50" t="s">
        <v>145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91</v>
      </c>
      <c r="D11" s="50" t="s">
        <v>213</v>
      </c>
      <c r="E11" s="39">
        <v>7</v>
      </c>
      <c r="F11" s="19" t="s">
        <v>24</v>
      </c>
      <c r="G11" s="40">
        <v>21</v>
      </c>
      <c r="H11" s="39">
        <v>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15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104</v>
      </c>
      <c r="D12" s="50" t="s">
        <v>214</v>
      </c>
      <c r="E12" s="39">
        <v>10</v>
      </c>
      <c r="F12" s="19" t="s">
        <v>24</v>
      </c>
      <c r="G12" s="40">
        <v>21</v>
      </c>
      <c r="H12" s="39">
        <v>17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27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215</v>
      </c>
      <c r="D13" s="50" t="s">
        <v>156</v>
      </c>
      <c r="E13" s="39">
        <v>23</v>
      </c>
      <c r="F13" s="19" t="s">
        <v>24</v>
      </c>
      <c r="G13" s="40">
        <v>21</v>
      </c>
      <c r="H13" s="39">
        <v>12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23</v>
      </c>
      <c r="N13" s="22">
        <f t="shared" si="0"/>
        <v>56</v>
      </c>
      <c r="O13" s="23">
        <f t="shared" si="1"/>
        <v>65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32</v>
      </c>
      <c r="D14" s="50" t="s">
        <v>216</v>
      </c>
      <c r="E14" s="39">
        <v>13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217</v>
      </c>
      <c r="D15" s="50" t="s">
        <v>218</v>
      </c>
      <c r="E15" s="39">
        <v>5</v>
      </c>
      <c r="F15" s="19" t="s">
        <v>24</v>
      </c>
      <c r="G15" s="40">
        <v>21</v>
      </c>
      <c r="H15" s="39">
        <v>3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219</v>
      </c>
      <c r="D16" s="50" t="s">
        <v>160</v>
      </c>
      <c r="E16" s="39">
        <v>14</v>
      </c>
      <c r="F16" s="19" t="s">
        <v>24</v>
      </c>
      <c r="G16" s="40">
        <v>21</v>
      </c>
      <c r="H16" s="39">
        <v>10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0"/>
      <c r="C17" s="81"/>
      <c r="D17" s="81"/>
      <c r="E17" s="82"/>
      <c r="F17" s="83" t="s">
        <v>24</v>
      </c>
      <c r="G17" s="84"/>
      <c r="H17" s="82"/>
      <c r="I17" s="83" t="s">
        <v>24</v>
      </c>
      <c r="J17" s="84"/>
      <c r="K17" s="82"/>
      <c r="L17" s="83" t="s">
        <v>24</v>
      </c>
      <c r="M17" s="84"/>
      <c r="N17" s="85">
        <f t="shared" si="0"/>
        <v>0</v>
      </c>
      <c r="O17" s="86">
        <f t="shared" si="1"/>
        <v>0</v>
      </c>
      <c r="P17" s="87">
        <f t="shared" si="2"/>
        <v>0</v>
      </c>
      <c r="Q17" s="83">
        <f t="shared" si="3"/>
        <v>0</v>
      </c>
      <c r="R17" s="88">
        <f t="shared" si="4"/>
        <v>0</v>
      </c>
      <c r="S17" s="89">
        <f t="shared" si="4"/>
        <v>0</v>
      </c>
      <c r="T17" s="90"/>
    </row>
    <row r="18" spans="2:20" ht="34.5" customHeight="1" thickBot="1">
      <c r="B18" s="53" t="s">
        <v>8</v>
      </c>
      <c r="C18" s="201" t="str">
        <f>IF(R18&gt;S18,D4,IF(S18&gt;R18,D5,"remíza"))</f>
        <v>TJ Sokol Doubravka A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25">
        <f aca="true" t="shared" si="5" ref="N18:S18">SUM(N9:N17)</f>
        <v>223</v>
      </c>
      <c r="O18" s="26">
        <f t="shared" si="5"/>
        <v>317</v>
      </c>
      <c r="P18" s="25">
        <f t="shared" si="5"/>
        <v>3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2016-10-15T19:06:44Z</cp:lastPrinted>
  <dcterms:created xsi:type="dcterms:W3CDTF">1996-11-18T12:18:44Z</dcterms:created>
  <dcterms:modified xsi:type="dcterms:W3CDTF">2017-12-13T00:00:39Z</dcterms:modified>
  <cp:category/>
  <cp:version/>
  <cp:contentType/>
  <cp:contentStatus/>
</cp:coreProperties>
</file>