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650" tabRatio="713" activeTab="0"/>
  </bookViews>
  <sheets>
    <sheet name="TABULKA-2.liga_J-Z" sheetId="1" r:id="rId1"/>
    <sheet name="rozpis_2.liga" sheetId="2" r:id="rId2"/>
    <sheet name="3.k.DouA_Nej" sheetId="3" r:id="rId3"/>
    <sheet name="3.k.USK_Nej" sheetId="4" r:id="rId4"/>
    <sheet name="3.k.BKV_DouA" sheetId="5" r:id="rId5"/>
    <sheet name="3.k.ChluA_Nej" sheetId="6" r:id="rId6"/>
    <sheet name="2.k.Nej_ČB" sheetId="7" r:id="rId7"/>
    <sheet name="2.k.DouA_ČK" sheetId="8" r:id="rId8"/>
    <sheet name="2.k.ChluA_BKV" sheetId="9" r:id="rId9"/>
    <sheet name="2.k.DouA_ČB" sheetId="10" r:id="rId10"/>
    <sheet name="2.k.Nej_ČK" sheetId="11" r:id="rId11"/>
    <sheet name="2.k.ChluA_USK" sheetId="12" r:id="rId12"/>
    <sheet name="2.k.DouA_USK" sheetId="13" r:id="rId13"/>
    <sheet name="2.k.BKV_Nej" sheetId="14" r:id="rId14"/>
    <sheet name="1.k.ČK_BKV" sheetId="15" r:id="rId15"/>
    <sheet name="1.k.ČB_USK" sheetId="16" r:id="rId16"/>
    <sheet name="1.k.USK_BKV" sheetId="17" r:id="rId17"/>
    <sheet name="1.k.ČK_ČB" sheetId="18" r:id="rId18"/>
    <sheet name="1.k.ČK_USK" sheetId="19" r:id="rId19"/>
    <sheet name="1.k.ČB_BKV" sheetId="20" r:id="rId20"/>
    <sheet name="1.k.Nej_Chlu" sheetId="21" r:id="rId21"/>
    <sheet name="1.k.Nej_DouA" sheetId="22" r:id="rId22"/>
    <sheet name="1.k.Chlu_DouA" sheetId="23" r:id="rId23"/>
  </sheets>
  <externalReferences>
    <externalReference r:id="rId26"/>
  </externalReferences>
  <definedNames>
    <definedName name="Excel_BuiltIn_Print_Area" localSheetId="9">'2.k.DouA_ČB'!$B$2:$T$27</definedName>
    <definedName name="Excel_BuiltIn_Print_Area" localSheetId="7">'2.k.DouA_ČK'!$B$2:$T$27</definedName>
    <definedName name="Excel_BuiltIn_Print_Area" localSheetId="12">'2.k.DouA_USK'!$B$2:$T$27</definedName>
    <definedName name="Excel_BuiltIn_Print_Area" localSheetId="2">'3.k.DouA_Nej'!$B$2:$T$27</definedName>
    <definedName name="_xlnm.Print_Area" localSheetId="19">'1.k.ČB_BKV'!$B$2:$T$27</definedName>
    <definedName name="_xlnm.Print_Area" localSheetId="15">'1.k.ČB_USK'!$B$2:$T$27</definedName>
    <definedName name="_xlnm.Print_Area" localSheetId="14">'1.k.ČK_BKV'!$B$2:$T$27</definedName>
    <definedName name="_xlnm.Print_Area" localSheetId="17">'1.k.ČK_ČB'!$B$2:$T$27</definedName>
    <definedName name="_xlnm.Print_Area" localSheetId="18">'1.k.ČK_USK'!$B$2:$T$27</definedName>
    <definedName name="_xlnm.Print_Area" localSheetId="22">'1.k.Chlu_DouA'!$B$2:$T$27</definedName>
    <definedName name="_xlnm.Print_Area" localSheetId="21">'1.k.Nej_DouA'!$B$2:$T$27</definedName>
    <definedName name="_xlnm.Print_Area" localSheetId="20">'1.k.Nej_Chlu'!$B$2:$T$27</definedName>
    <definedName name="_xlnm.Print_Area" localSheetId="16">'1.k.USK_BKV'!$B$2:$T$27</definedName>
    <definedName name="_xlnm.Print_Area" localSheetId="13">'2.k.BKV_Nej'!$B$2:$T$27</definedName>
    <definedName name="_xlnm.Print_Area" localSheetId="9">'2.k.DouA_ČB'!$B$2:$T$27</definedName>
    <definedName name="_xlnm.Print_Area" localSheetId="7">'2.k.DouA_ČK'!$B$2:$T$27</definedName>
    <definedName name="_xlnm.Print_Area" localSheetId="12">'2.k.DouA_USK'!$B$2:$T$27</definedName>
    <definedName name="_xlnm.Print_Area" localSheetId="8">'2.k.ChluA_BKV'!$B$2:$T$27</definedName>
    <definedName name="_xlnm.Print_Area" localSheetId="11">'2.k.ChluA_USK'!$B$2:$T$27</definedName>
    <definedName name="_xlnm.Print_Area" localSheetId="6">'2.k.Nej_ČB'!$B$2:$T$27</definedName>
    <definedName name="_xlnm.Print_Area" localSheetId="10">'2.k.Nej_ČK'!$B$2:$T$27</definedName>
    <definedName name="_xlnm.Print_Area" localSheetId="4">'3.k.BKV_DouA'!$B$2:$T$27</definedName>
    <definedName name="_xlnm.Print_Area" localSheetId="2">'3.k.DouA_Nej'!$B$2:$T$27</definedName>
    <definedName name="_xlnm.Print_Area" localSheetId="5">'3.k.ChluA_Nej'!$B$2:$T$27</definedName>
    <definedName name="_xlnm.Print_Area" localSheetId="3">'3.k.USK_Nej'!$B$2:$T$27</definedName>
  </definedNames>
  <calcPr fullCalcOnLoad="1"/>
</workbook>
</file>

<file path=xl/sharedStrings.xml><?xml version="1.0" encoding="utf-8"?>
<sst xmlns="http://schemas.openxmlformats.org/spreadsheetml/2006/main" count="2074" uniqueCount="325">
  <si>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</si>
  <si>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</si>
  <si>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</si>
  <si>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</si>
  <si>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</si>
  <si>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</si>
  <si>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</si>
  <si>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</si>
  <si>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</si>
  <si>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</si>
  <si>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</si>
  <si>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</si>
  <si>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</si>
  <si>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</si>
  <si>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</si>
  <si>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</si>
  <si>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</si>
  <si>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</si>
  <si>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</si>
  <si>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</si>
  <si>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</si>
  <si>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</si>
  <si>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</si>
  <si>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</si>
  <si>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</si>
  <si>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</si>
  <si>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</si>
  <si>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</si>
  <si>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</si>
  <si>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BKV Plzeň</t>
  </si>
  <si>
    <t xml:space="preserve">  </t>
  </si>
  <si>
    <t>odehráno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</si>
  <si>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</si>
  <si>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</si>
  <si>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</si>
  <si>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</si>
  <si>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</si>
  <si>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</si>
  <si>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</si>
  <si>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</si>
  <si>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</si>
  <si>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5.</t>
  </si>
  <si>
    <t>Sezona:</t>
  </si>
  <si>
    <t>TJ Sokol Doubravka A</t>
  </si>
  <si>
    <t>Pohanka T.</t>
  </si>
  <si>
    <t>výhry  v základu</t>
  </si>
  <si>
    <t>prohry v prodl.</t>
  </si>
  <si>
    <t>výhry  v prodl.</t>
  </si>
  <si>
    <t>prohry v základu</t>
  </si>
  <si>
    <t>TJ Sokol České Budějovice</t>
  </si>
  <si>
    <t>SKB Český Krumlov B</t>
  </si>
  <si>
    <t>dopolední utkání - začátek 9:00</t>
  </si>
  <si>
    <t>odpolední utkání - začátek 15:00</t>
  </si>
  <si>
    <t>-</t>
  </si>
  <si>
    <t>USK Plzeň</t>
  </si>
  <si>
    <t>Sokol Doubravka A</t>
  </si>
  <si>
    <t>TJ Jiskra Nejdek</t>
  </si>
  <si>
    <t>(* utkání se odehraje v Plzni na 25.ZŠ)</t>
  </si>
  <si>
    <t>Krejsa</t>
  </si>
  <si>
    <t>4.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</si>
  <si>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</si>
  <si>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</si>
  <si>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</si>
  <si>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</si>
  <si>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</si>
  <si>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</si>
  <si>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</si>
  <si>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</si>
  <si>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</si>
  <si>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</si>
  <si>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t>2. liga  Jiho-Západ  družstev - dospělí - ZpčBaS / JčBaS</t>
  </si>
  <si>
    <t>Rataj</t>
  </si>
  <si>
    <t>Legátová</t>
  </si>
  <si>
    <t>Kabátová</t>
  </si>
  <si>
    <t>Novotný</t>
  </si>
  <si>
    <t>Jelínek</t>
  </si>
  <si>
    <t>scr.</t>
  </si>
  <si>
    <t>Lešťák</t>
  </si>
  <si>
    <t>Lutsak</t>
  </si>
  <si>
    <t>Pazderová</t>
  </si>
  <si>
    <t>Nesveda</t>
  </si>
  <si>
    <t>6.</t>
  </si>
  <si>
    <t>2. liga Jiho-Západ - družstev dospělých - 2021/2022</t>
  </si>
  <si>
    <r>
      <t xml:space="preserve">tabulka po </t>
    </r>
    <r>
      <rPr>
        <b/>
        <sz val="12"/>
        <rFont val="Arial"/>
        <family val="2"/>
      </rPr>
      <t>1. kole - 16.10.2021</t>
    </r>
  </si>
  <si>
    <t>2. liga Jiho - Západ - družstev dospělých - 2021 / 2022</t>
  </si>
  <si>
    <t>1. kolo - 16.10.2021 - 2.liga J-Z</t>
  </si>
  <si>
    <t>polední utkání - začátek 12:00</t>
  </si>
  <si>
    <t>K.Chlumčany A</t>
  </si>
  <si>
    <t>SKB Č.Krumlov B</t>
  </si>
  <si>
    <t>TJ Sokol Č.Budějovice</t>
  </si>
  <si>
    <t>"volno"</t>
  </si>
  <si>
    <t>K. Chlumčany A</t>
  </si>
  <si>
    <t>2. kolo - 31.10.2021 - 2.liga J-Z  (neděle)</t>
  </si>
  <si>
    <t>*TJ Jiskra Nejdek</t>
  </si>
  <si>
    <t>3. kolo - 28.11.2021 - 2.liga J-Z (neděle)</t>
  </si>
  <si>
    <t>4. kolo - 15.1.2022 - 2.liga J-Z</t>
  </si>
  <si>
    <t>Sokol Doubravka</t>
  </si>
  <si>
    <t>5. kolo - 12.2.2022 - 2.liga J-Z</t>
  </si>
  <si>
    <t>*SKB Č.Krumlov B</t>
  </si>
  <si>
    <t>*TJ Sokol Č.Budějovice</t>
  </si>
  <si>
    <t>*BKV Plzeň</t>
  </si>
  <si>
    <t>*USK Plzeň</t>
  </si>
  <si>
    <t>*Sokol Doubravka</t>
  </si>
  <si>
    <t>Play OFF - 26.3.2022 - 2. liga</t>
  </si>
  <si>
    <t>2021/2022</t>
  </si>
  <si>
    <t>16.10.2021</t>
  </si>
  <si>
    <t>ZŠ Nejdek</t>
  </si>
  <si>
    <t>Stanislav Newiak</t>
  </si>
  <si>
    <t>Šilhan O./Nováková</t>
  </si>
  <si>
    <t>Škopek/Zacharová</t>
  </si>
  <si>
    <t>Šilhan O./M. Bršťák</t>
  </si>
  <si>
    <t>TaKáč/Škopek</t>
  </si>
  <si>
    <t>Štěříková/Košťálová</t>
  </si>
  <si>
    <t>Lešťák/Nesveda</t>
  </si>
  <si>
    <t>Uhlík/Zápotocký</t>
  </si>
  <si>
    <t>Bršťák M.</t>
  </si>
  <si>
    <t>Uhlík</t>
  </si>
  <si>
    <t>Zápotocký</t>
  </si>
  <si>
    <t>Zacharová</t>
  </si>
  <si>
    <t>Takáč</t>
  </si>
  <si>
    <t>Start hráče David Zápotocký ze soupisky Chlumčany M1 ve dvouhře mužů  a čtyřhře mužů.</t>
  </si>
  <si>
    <t>Keramika Chlumčany A</t>
  </si>
  <si>
    <t>2 : 6</t>
  </si>
  <si>
    <t>6 : 2</t>
  </si>
  <si>
    <t>Tenisová hala Dobřany</t>
  </si>
  <si>
    <t>Dobrovolný Jan</t>
  </si>
  <si>
    <t>Zápotocký - Zacharová</t>
  </si>
  <si>
    <t>Krejsa - Legátová</t>
  </si>
  <si>
    <t>Škopek - Takáč R.</t>
  </si>
  <si>
    <t>Krejsa - Přinda</t>
  </si>
  <si>
    <t>Zacharová - Kabátová</t>
  </si>
  <si>
    <t>Legátová - Šenfeldová</t>
  </si>
  <si>
    <t>Uhlík - Zápotocký</t>
  </si>
  <si>
    <t>Rataj - Mráz</t>
  </si>
  <si>
    <t>Škopek</t>
  </si>
  <si>
    <t>Přinda</t>
  </si>
  <si>
    <t>Šenfeldová</t>
  </si>
  <si>
    <t>Takáč R.</t>
  </si>
  <si>
    <t>Mráz</t>
  </si>
  <si>
    <t>7.</t>
  </si>
  <si>
    <t>Start hráče David Zápotocký ze soupisky Chlumčany M1 ve smíšené čtyřhře a čtyřhře mužů.</t>
  </si>
  <si>
    <t>Krejsa/Šenfeldová</t>
  </si>
  <si>
    <t>Bršťák M./Lutsak V.</t>
  </si>
  <si>
    <t>Legátová/Šenfeldová</t>
  </si>
  <si>
    <t>Mráz/Rataj</t>
  </si>
  <si>
    <t>Šilhan O.</t>
  </si>
  <si>
    <t>Rataj V.</t>
  </si>
  <si>
    <t>Český Krumlov</t>
  </si>
  <si>
    <t>SKB Český Krumlov</t>
  </si>
  <si>
    <t>Jakeš / Šmikmátorová</t>
  </si>
  <si>
    <t>Paleček / Lodrová</t>
  </si>
  <si>
    <t>SKB ČK</t>
  </si>
  <si>
    <t>Novotný / Jakeš</t>
  </si>
  <si>
    <t>Plundrich / Slabý</t>
  </si>
  <si>
    <t>Nepivodová / Šmikmátorová</t>
  </si>
  <si>
    <t>Vocelková / Polívková</t>
  </si>
  <si>
    <t>Jelínek / Kuzdas</t>
  </si>
  <si>
    <t>Kural / Paleček</t>
  </si>
  <si>
    <t>Kuzdas</t>
  </si>
  <si>
    <t>Slabý</t>
  </si>
  <si>
    <t>Plundrich</t>
  </si>
  <si>
    <t>Nepivodová</t>
  </si>
  <si>
    <t>Polívková</t>
  </si>
  <si>
    <t>Kural</t>
  </si>
  <si>
    <t>Na soupisku USK Plzeň dopsán hráč Otto Slabý ml., DM 386 ČM 409, pozice na soupisce 8</t>
  </si>
  <si>
    <t>Na soupisku SK Badminton Český Krumlov "B" dopsána hráčka Barbora Nepivodová DŽ 209, pozice na soupisce 3</t>
  </si>
  <si>
    <t>Chládek / Vokatá</t>
  </si>
  <si>
    <t>Soukup / Chmelíčková</t>
  </si>
  <si>
    <t>Hálková / Vokatá</t>
  </si>
  <si>
    <t>Königsmarková / Chmelíčková</t>
  </si>
  <si>
    <t>Sokol ČB</t>
  </si>
  <si>
    <t>Liebl / Matějka</t>
  </si>
  <si>
    <t>Pohanka P. / Pohanka T.</t>
  </si>
  <si>
    <t xml:space="preserve">Chládek </t>
  </si>
  <si>
    <t xml:space="preserve">Soukup </t>
  </si>
  <si>
    <t xml:space="preserve">Liebl </t>
  </si>
  <si>
    <t xml:space="preserve">Pohanka P. </t>
  </si>
  <si>
    <t xml:space="preserve">Hálková </t>
  </si>
  <si>
    <t xml:space="preserve">Königsmarková </t>
  </si>
  <si>
    <t>Matějka</t>
  </si>
  <si>
    <t>3 : 4</t>
  </si>
  <si>
    <t>Chláde k/ Vokatá</t>
  </si>
  <si>
    <t>Jakeš  Novotný</t>
  </si>
  <si>
    <t xml:space="preserve">Jelínek </t>
  </si>
  <si>
    <t>Soukup / Königsmarková</t>
  </si>
  <si>
    <t>Kural  /Slabý</t>
  </si>
  <si>
    <t>Polívková / Vocelková</t>
  </si>
  <si>
    <t>Chmelíčková / Königsmarková</t>
  </si>
  <si>
    <t>Paleček / Plundrich</t>
  </si>
  <si>
    <t>Pohanka T. / Pohanka D.</t>
  </si>
  <si>
    <t>Pohanka P.</t>
  </si>
  <si>
    <t xml:space="preserve">Polívková </t>
  </si>
  <si>
    <t xml:space="preserve">Chmelíčková </t>
  </si>
  <si>
    <t xml:space="preserve">Kural </t>
  </si>
  <si>
    <t>Novotný / Šmikmátorová</t>
  </si>
  <si>
    <t>Pohanka T ./ Pohanka P.</t>
  </si>
  <si>
    <t>Jakeš</t>
  </si>
  <si>
    <t xml:space="preserve">Nepivodová </t>
  </si>
  <si>
    <t>Königsmarková</t>
  </si>
  <si>
    <t xml:space="preserve">Pohanka T. </t>
  </si>
  <si>
    <t>Plundrich / Kural</t>
  </si>
  <si>
    <t xml:space="preserve">Paleček </t>
  </si>
  <si>
    <t xml:space="preserve">Plundrich </t>
  </si>
  <si>
    <t>Poznámka: Hráč Paleček (USK Plzeň) se zranil</t>
  </si>
  <si>
    <t>31.10.2021</t>
  </si>
  <si>
    <t>Dobřany</t>
  </si>
  <si>
    <t>Takáč Michal</t>
  </si>
  <si>
    <t>Dobrovolný - Zacharová</t>
  </si>
  <si>
    <t>Paleček - Lodrová</t>
  </si>
  <si>
    <t>Kural - Popilka</t>
  </si>
  <si>
    <t>Lodrová - Vocelková</t>
  </si>
  <si>
    <t>Paleček - Plundrich</t>
  </si>
  <si>
    <t>Popilka</t>
  </si>
  <si>
    <t>Start hráče Zápotocký David ze soupisky družstva M1.</t>
  </si>
  <si>
    <t>1 : 7</t>
  </si>
  <si>
    <t>Odvárka - Chalupa</t>
  </si>
  <si>
    <t>Soukup - Pohanka T.</t>
  </si>
  <si>
    <t>Chmelíčková</t>
  </si>
  <si>
    <t>Odvárka</t>
  </si>
  <si>
    <t>Start hráče Zápotocký David ze soupisky družstva M1 - 1. čtyřhra mužů.</t>
  </si>
  <si>
    <t>Soukup - Königsmarková</t>
  </si>
  <si>
    <t>Königsmarková - Chmelíčková</t>
  </si>
  <si>
    <t>5 : 3</t>
  </si>
  <si>
    <t>Nováková/Nesveda</t>
  </si>
  <si>
    <t>Matějka/Šamalová</t>
  </si>
  <si>
    <t>Chládek/Samohejl</t>
  </si>
  <si>
    <t>Nováková/Pazderová</t>
  </si>
  <si>
    <t>Vokatá/Šamalová</t>
  </si>
  <si>
    <t>Šilhan O+M</t>
  </si>
  <si>
    <t>Matějka/Liebl</t>
  </si>
  <si>
    <t>Šilhan M..</t>
  </si>
  <si>
    <t>Samohejl</t>
  </si>
  <si>
    <t>Chládek</t>
  </si>
  <si>
    <t>Vokatá</t>
  </si>
  <si>
    <t>Liebl</t>
  </si>
  <si>
    <t>Tomáš Knopp</t>
  </si>
  <si>
    <t>Plzeň, 25 ZŠ</t>
  </si>
  <si>
    <t>Kateřina Chmelíčková</t>
  </si>
  <si>
    <t>Soukup, Chmelíčková</t>
  </si>
  <si>
    <t>Nováková, Nesveda</t>
  </si>
  <si>
    <t>Pohanka P., Pohanka T.</t>
  </si>
  <si>
    <t>Königsmarková, Chmelíčková</t>
  </si>
  <si>
    <t>Nováková, Pazderová</t>
  </si>
  <si>
    <t>Odvárka, Soukup</t>
  </si>
  <si>
    <t>Šilhan O., Šilhan M.</t>
  </si>
  <si>
    <t>Chalupa</t>
  </si>
  <si>
    <t>Šilhan M.</t>
  </si>
  <si>
    <t>Jelínek/Šmikmátorová</t>
  </si>
  <si>
    <t>Šmikmátorová/Hulcová</t>
  </si>
  <si>
    <t>Kuzdas/Šmikmátor</t>
  </si>
  <si>
    <t>Šmikmátor</t>
  </si>
  <si>
    <t>Hulcová</t>
  </si>
  <si>
    <t>31. 10. 2021</t>
  </si>
  <si>
    <t>Karas – Šenfeldová</t>
  </si>
  <si>
    <t>Samohejl – Vokatá</t>
  </si>
  <si>
    <t>Krejsa – Rataj</t>
  </si>
  <si>
    <t>Chládek – Samohejl</t>
  </si>
  <si>
    <t>Legátová – Šenfeldová</t>
  </si>
  <si>
    <t>Šamalová – Vokatá</t>
  </si>
  <si>
    <t>Karas – Mráz</t>
  </si>
  <si>
    <t>Liebl – Matějka</t>
  </si>
  <si>
    <t>Šamalová</t>
  </si>
  <si>
    <t>Karas – Legátová</t>
  </si>
  <si>
    <t>Paleček – Lodrová</t>
  </si>
  <si>
    <t>Mráz – Rataj</t>
  </si>
  <si>
    <t>Kural – Popilka</t>
  </si>
  <si>
    <t>Polívková – Vocelková</t>
  </si>
  <si>
    <t>Karas – Krejsa</t>
  </si>
  <si>
    <t>Paleček – Plundrich</t>
  </si>
  <si>
    <t>Vocelková</t>
  </si>
  <si>
    <t>Jelínek – Šmikmátorová</t>
  </si>
  <si>
    <t>Karas – Rataj</t>
  </si>
  <si>
    <t>Hulcová – Šmikmátorová</t>
  </si>
  <si>
    <t>Krejsa – Mráz</t>
  </si>
  <si>
    <t>Kuzdas – Šmikmátor</t>
  </si>
  <si>
    <t>Bílá Hora Plzeň</t>
  </si>
  <si>
    <t>3 : 5</t>
  </si>
  <si>
    <t>7 : 0</t>
  </si>
  <si>
    <t>Jakub Krejsa</t>
  </si>
  <si>
    <t>8 : 0</t>
  </si>
  <si>
    <t>5 : 4</t>
  </si>
  <si>
    <r>
      <t xml:space="preserve">tabulka po </t>
    </r>
    <r>
      <rPr>
        <b/>
        <sz val="12"/>
        <rFont val="Arial"/>
        <family val="2"/>
      </rPr>
      <t>2. kole - 31.10.2021</t>
    </r>
  </si>
  <si>
    <r>
      <t xml:space="preserve">neúplná tabulka po </t>
    </r>
    <r>
      <rPr>
        <b/>
        <sz val="12"/>
        <rFont val="Arial"/>
        <family val="2"/>
      </rPr>
      <t>3. kole - 28.11.2021</t>
    </r>
  </si>
  <si>
    <t>28.11.2021</t>
  </si>
  <si>
    <t>Chlumčany</t>
  </si>
  <si>
    <t>Michal Takáč</t>
  </si>
  <si>
    <t>Dobrovolný- Zacharová</t>
  </si>
  <si>
    <t>Šilhan O. - Nováková</t>
  </si>
  <si>
    <t>Šilhan O. - Šilhan M.</t>
  </si>
  <si>
    <t>Nováková - Štěříková</t>
  </si>
  <si>
    <t>Dobrovolný - Uhlík</t>
  </si>
  <si>
    <t>Nesveda- Lešťák</t>
  </si>
  <si>
    <t>Štěříková</t>
  </si>
  <si>
    <t>XXX</t>
  </si>
  <si>
    <t>TJ Sokol Doubravka</t>
  </si>
  <si>
    <t>Soukup, Königsmarková</t>
  </si>
  <si>
    <t>Krejsa, Karasová</t>
  </si>
  <si>
    <t>Odvárka, Pohanka P.</t>
  </si>
  <si>
    <t>Krejsa, Přinda</t>
  </si>
  <si>
    <t>Chmelíčková, Königsmarková</t>
  </si>
  <si>
    <t>Soukup, Pohanka T.</t>
  </si>
  <si>
    <t>Mráz, Rataj</t>
  </si>
  <si>
    <t>Karasová</t>
  </si>
  <si>
    <t>Pohanka P., Chmelíčková</t>
  </si>
  <si>
    <t>Za hosty nastoupila Denisa Karasová z družstva "B".</t>
  </si>
  <si>
    <t>28. 11. 2021</t>
  </si>
  <si>
    <t>25. ZŠ, Plzeň</t>
  </si>
  <si>
    <t>Krejsa – Karasová</t>
  </si>
  <si>
    <t>Mráz – Přinda</t>
  </si>
  <si>
    <t>Šilhan M. - Šilhan O.</t>
  </si>
  <si>
    <t>Nováková – Šteříková</t>
  </si>
  <si>
    <t>Lešťák – Nesveda</t>
  </si>
  <si>
    <t>Za domácí nastoupila Karasová Denisa z družstva „B“.</t>
  </si>
  <si>
    <t>DM2 – Skreč hostujícího hráče ve 3. setu za stavu 0:0</t>
  </si>
  <si>
    <t>Plzeň</t>
  </si>
  <si>
    <t>Anna Vocelková</t>
  </si>
  <si>
    <t>Drudík - Plundrich</t>
  </si>
  <si>
    <t>Lodrová - Polívková</t>
  </si>
  <si>
    <t>Kural - Paleček</t>
  </si>
  <si>
    <t>Lešťák - Nesveda</t>
  </si>
  <si>
    <t>Drudík</t>
  </si>
  <si>
    <t>Plundrich - Polívková</t>
  </si>
  <si>
    <t>Nesveda - Štěříková</t>
  </si>
  <si>
    <t>4 : 5</t>
  </si>
  <si>
    <t>scr,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</si>
</sst>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&quot; Kč&quot;_-;\-* #,##0.00&quot; Kč&quot;_-;_-* \-??&quot; Kč&quot;_-;_-@_-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medium"/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4" fillId="0" borderId="0">
      <alignment/>
      <protection/>
    </xf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59" applyFont="1">
      <alignment/>
      <protection/>
    </xf>
    <xf numFmtId="0" fontId="9" fillId="0" borderId="0" xfId="0" applyFont="1" applyAlignment="1">
      <alignment/>
    </xf>
    <xf numFmtId="0" fontId="14" fillId="0" borderId="10" xfId="59" applyFont="1" applyBorder="1" applyAlignment="1">
      <alignment vertical="center"/>
      <protection/>
    </xf>
    <xf numFmtId="0" fontId="14" fillId="0" borderId="11" xfId="59" applyFont="1" applyBorder="1" applyAlignment="1">
      <alignment vertical="center"/>
      <protection/>
    </xf>
    <xf numFmtId="44" fontId="16" fillId="0" borderId="12" xfId="39" applyFont="1" applyBorder="1" applyAlignment="1">
      <alignment horizontal="center" vertical="center"/>
    </xf>
    <xf numFmtId="0" fontId="14" fillId="0" borderId="13" xfId="59" applyFont="1" applyBorder="1" applyAlignment="1">
      <alignment vertical="center"/>
      <protection/>
    </xf>
    <xf numFmtId="0" fontId="16" fillId="0" borderId="14" xfId="63" applyFont="1" applyBorder="1">
      <alignment horizontal="center" vertical="center"/>
      <protection/>
    </xf>
    <xf numFmtId="0" fontId="16" fillId="0" borderId="15" xfId="63" applyFont="1" applyBorder="1">
      <alignment horizontal="center" vertical="center"/>
      <protection/>
    </xf>
    <xf numFmtId="0" fontId="16" fillId="0" borderId="16" xfId="63" applyFont="1" applyBorder="1">
      <alignment horizontal="center" vertical="center"/>
      <protection/>
    </xf>
    <xf numFmtId="44" fontId="16" fillId="0" borderId="17" xfId="39" applyFont="1" applyBorder="1">
      <alignment horizontal="center"/>
    </xf>
    <xf numFmtId="0" fontId="16" fillId="0" borderId="17" xfId="63" applyFont="1" applyBorder="1">
      <alignment horizontal="center" vertical="center"/>
      <protection/>
    </xf>
    <xf numFmtId="0" fontId="18" fillId="0" borderId="17" xfId="38" applyFont="1" applyBorder="1" applyAlignment="1">
      <alignment horizontal="centerContinuous" vertical="center"/>
      <protection/>
    </xf>
    <xf numFmtId="0" fontId="18" fillId="0" borderId="18" xfId="38" applyFont="1" applyBorder="1" applyAlignment="1">
      <alignment horizontal="centerContinuous" vertical="center"/>
      <protection/>
    </xf>
    <xf numFmtId="0" fontId="18" fillId="0" borderId="19" xfId="38" applyFont="1" applyBorder="1" applyAlignment="1">
      <alignment horizontal="centerContinuous" vertical="center"/>
      <protection/>
    </xf>
    <xf numFmtId="0" fontId="14" fillId="0" borderId="20" xfId="65" applyFont="1" applyBorder="1">
      <alignment horizontal="center" vertical="center"/>
      <protection/>
    </xf>
    <xf numFmtId="0" fontId="14" fillId="0" borderId="21" xfId="65" applyFont="1" applyBorder="1">
      <alignment horizontal="center" vertical="center"/>
      <protection/>
    </xf>
    <xf numFmtId="0" fontId="14" fillId="0" borderId="12" xfId="65" applyFont="1" applyBorder="1">
      <alignment horizontal="center" vertical="center"/>
      <protection/>
    </xf>
    <xf numFmtId="0" fontId="14" fillId="0" borderId="22" xfId="65" applyFont="1" applyBorder="1" applyProtection="1">
      <alignment horizontal="center" vertical="center"/>
      <protection hidden="1"/>
    </xf>
    <xf numFmtId="0" fontId="14" fillId="0" borderId="12" xfId="65" applyFont="1" applyBorder="1" applyProtection="1">
      <alignment horizontal="center" vertical="center"/>
      <protection hidden="1"/>
    </xf>
    <xf numFmtId="0" fontId="14" fillId="0" borderId="22" xfId="65" applyFont="1" applyBorder="1">
      <alignment horizontal="center" vertical="center"/>
      <protection/>
    </xf>
    <xf numFmtId="0" fontId="16" fillId="0" borderId="23" xfId="63" applyFont="1" applyBorder="1" applyProtection="1">
      <alignment horizontal="center" vertical="center"/>
      <protection hidden="1"/>
    </xf>
    <xf numFmtId="0" fontId="16" fillId="0" borderId="24" xfId="63" applyFont="1" applyBorder="1" applyProtection="1">
      <alignment horizontal="center" vertical="center"/>
      <protection hidden="1"/>
    </xf>
    <xf numFmtId="0" fontId="16" fillId="0" borderId="25" xfId="63" applyFont="1" applyBorder="1" applyProtection="1">
      <alignment horizontal="center" vertical="center"/>
      <protection hidden="1"/>
    </xf>
    <xf numFmtId="0" fontId="14" fillId="0" borderId="0" xfId="65" applyFont="1">
      <alignment horizontal="center" vertical="center"/>
      <protection/>
    </xf>
    <xf numFmtId="0" fontId="15" fillId="0" borderId="0" xfId="59" applyFont="1">
      <alignment/>
      <protection/>
    </xf>
    <xf numFmtId="0" fontId="14" fillId="0" borderId="0" xfId="59" applyFont="1">
      <alignment/>
      <protection/>
    </xf>
    <xf numFmtId="0" fontId="18" fillId="0" borderId="0" xfId="59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6" xfId="65" applyFont="1" applyBorder="1">
      <alignment horizontal="center" vertical="center"/>
      <protection/>
    </xf>
    <xf numFmtId="0" fontId="14" fillId="0" borderId="27" xfId="65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29" xfId="0" applyFont="1" applyBorder="1" applyAlignment="1">
      <alignment vertical="center"/>
    </xf>
    <xf numFmtId="0" fontId="14" fillId="0" borderId="20" xfId="65" applyFont="1" applyBorder="1" applyProtection="1">
      <alignment horizontal="center" vertical="center"/>
      <protection locked="0"/>
    </xf>
    <xf numFmtId="0" fontId="14" fillId="0" borderId="12" xfId="65" applyFont="1" applyBorder="1" applyProtection="1">
      <alignment horizontal="center" vertical="center"/>
      <protection locked="0"/>
    </xf>
    <xf numFmtId="0" fontId="10" fillId="0" borderId="30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0" fontId="10" fillId="0" borderId="3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3" applyFont="1" applyBorder="1" applyAlignment="1" applyProtection="1">
      <alignment horizontal="left" vertical="center" indent="1"/>
      <protection locked="0"/>
    </xf>
    <xf numFmtId="0" fontId="10" fillId="0" borderId="36" xfId="0" applyFont="1" applyBorder="1" applyAlignment="1" applyProtection="1">
      <alignment horizontal="left" vertical="center" indent="1"/>
      <protection locked="0"/>
    </xf>
    <xf numFmtId="0" fontId="19" fillId="2" borderId="37" xfId="64" applyFont="1" applyFill="1" applyBorder="1">
      <alignment vertical="center"/>
      <protection/>
    </xf>
    <xf numFmtId="0" fontId="10" fillId="0" borderId="38" xfId="0" applyFont="1" applyBorder="1" applyAlignment="1">
      <alignment horizontal="left" vertical="center" indent="1"/>
    </xf>
    <xf numFmtId="0" fontId="10" fillId="0" borderId="0" xfId="59" applyFont="1">
      <alignment/>
      <protection/>
    </xf>
    <xf numFmtId="0" fontId="10" fillId="0" borderId="0" xfId="49">
      <alignment/>
      <protection/>
    </xf>
    <xf numFmtId="14" fontId="10" fillId="0" borderId="39" xfId="49" applyNumberFormat="1" applyFill="1" applyBorder="1" applyAlignment="1">
      <alignment horizontal="center"/>
      <protection/>
    </xf>
    <xf numFmtId="0" fontId="23" fillId="0" borderId="40" xfId="49" applyFont="1" applyBorder="1" applyAlignment="1">
      <alignment horizontal="right" wrapText="1"/>
      <protection/>
    </xf>
    <xf numFmtId="0" fontId="17" fillId="0" borderId="41" xfId="49" applyFont="1" applyBorder="1" applyAlignment="1">
      <alignment horizontal="right" wrapText="1"/>
      <protection/>
    </xf>
    <xf numFmtId="0" fontId="24" fillId="0" borderId="40" xfId="49" applyFont="1" applyBorder="1" applyAlignment="1">
      <alignment horizontal="center" wrapText="1"/>
      <protection/>
    </xf>
    <xf numFmtId="0" fontId="24" fillId="12" borderId="24" xfId="49" applyFont="1" applyFill="1" applyBorder="1" applyAlignment="1">
      <alignment horizontal="center" wrapText="1"/>
      <protection/>
    </xf>
    <xf numFmtId="0" fontId="24" fillId="0" borderId="24" xfId="49" applyFont="1" applyBorder="1" applyAlignment="1">
      <alignment horizontal="center" wrapText="1"/>
      <protection/>
    </xf>
    <xf numFmtId="0" fontId="24" fillId="0" borderId="42" xfId="49" applyFont="1" applyBorder="1" applyAlignment="1">
      <alignment horizontal="center" wrapText="1"/>
      <protection/>
    </xf>
    <xf numFmtId="0" fontId="24" fillId="0" borderId="43" xfId="49" applyFont="1" applyBorder="1" applyAlignment="1">
      <alignment horizontal="center" wrapText="1"/>
      <protection/>
    </xf>
    <xf numFmtId="0" fontId="25" fillId="12" borderId="44" xfId="49" applyFont="1" applyFill="1" applyBorder="1" applyAlignment="1">
      <alignment horizontal="center" wrapText="1"/>
      <protection/>
    </xf>
    <xf numFmtId="0" fontId="15" fillId="0" borderId="45" xfId="49" applyFont="1" applyFill="1" applyBorder="1" applyAlignment="1">
      <alignment horizontal="center" vertical="center"/>
      <protection/>
    </xf>
    <xf numFmtId="0" fontId="16" fillId="0" borderId="46" xfId="49" applyFont="1" applyFill="1" applyBorder="1" applyAlignment="1">
      <alignment horizontal="center" vertical="center"/>
      <protection/>
    </xf>
    <xf numFmtId="0" fontId="10" fillId="0" borderId="45" xfId="49" applyFill="1" applyBorder="1" applyAlignment="1">
      <alignment horizontal="center" vertical="center"/>
      <protection/>
    </xf>
    <xf numFmtId="0" fontId="15" fillId="12" borderId="47" xfId="49" applyFont="1" applyFill="1" applyBorder="1" applyAlignment="1">
      <alignment horizontal="center" vertical="center"/>
      <protection/>
    </xf>
    <xf numFmtId="0" fontId="26" fillId="0" borderId="48" xfId="49" applyFont="1" applyFill="1" applyBorder="1" applyAlignment="1" applyProtection="1">
      <alignment horizontal="center" vertical="center"/>
      <protection hidden="1"/>
    </xf>
    <xf numFmtId="0" fontId="16" fillId="12" borderId="49" xfId="49" applyFont="1" applyFill="1" applyBorder="1" applyAlignment="1" applyProtection="1">
      <alignment horizontal="center" vertical="center"/>
      <protection hidden="1"/>
    </xf>
    <xf numFmtId="0" fontId="15" fillId="12" borderId="50" xfId="49" applyFont="1" applyFill="1" applyBorder="1" applyAlignment="1">
      <alignment horizontal="center" vertical="center"/>
      <protection/>
    </xf>
    <xf numFmtId="0" fontId="26" fillId="0" borderId="51" xfId="49" applyFont="1" applyFill="1" applyBorder="1" applyAlignment="1" applyProtection="1">
      <alignment horizontal="center" vertical="center"/>
      <protection hidden="1"/>
    </xf>
    <xf numFmtId="0" fontId="26" fillId="0" borderId="52" xfId="49" applyFont="1" applyFill="1" applyBorder="1" applyAlignment="1" applyProtection="1">
      <alignment horizontal="center" vertical="center"/>
      <protection hidden="1"/>
    </xf>
    <xf numFmtId="0" fontId="15" fillId="12" borderId="53" xfId="49" applyFont="1" applyFill="1" applyBorder="1" applyAlignment="1">
      <alignment horizontal="center" vertical="center"/>
      <protection/>
    </xf>
    <xf numFmtId="0" fontId="15" fillId="12" borderId="54" xfId="49" applyFont="1" applyFill="1" applyBorder="1" applyAlignment="1">
      <alignment horizontal="center" vertical="center"/>
      <protection/>
    </xf>
    <xf numFmtId="0" fontId="16" fillId="12" borderId="55" xfId="49" applyFont="1" applyFill="1" applyBorder="1" applyAlignment="1" applyProtection="1">
      <alignment horizontal="center" vertical="center"/>
      <protection hidden="1"/>
    </xf>
    <xf numFmtId="0" fontId="16" fillId="0" borderId="0" xfId="49" applyFont="1" applyFill="1" applyBorder="1" applyAlignment="1">
      <alignment horizontal="center" vertical="center"/>
      <protection/>
    </xf>
    <xf numFmtId="0" fontId="15" fillId="12" borderId="56" xfId="49" applyFont="1" applyFill="1" applyBorder="1" applyAlignment="1">
      <alignment horizontal="center" vertical="center"/>
      <protection/>
    </xf>
    <xf numFmtId="0" fontId="26" fillId="0" borderId="57" xfId="49" applyFont="1" applyFill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0" xfId="65" applyFont="1" applyFill="1" applyBorder="1" applyProtection="1">
      <alignment horizontal="center" vertical="center"/>
      <protection locked="0"/>
    </xf>
    <xf numFmtId="0" fontId="14" fillId="33" borderId="20" xfId="65" applyFont="1" applyFill="1" applyBorder="1">
      <alignment horizontal="center" vertical="center"/>
      <protection/>
    </xf>
    <xf numFmtId="0" fontId="14" fillId="33" borderId="12" xfId="65" applyFont="1" applyFill="1" applyBorder="1" applyProtection="1">
      <alignment horizontal="center" vertical="center"/>
      <protection locked="0"/>
    </xf>
    <xf numFmtId="0" fontId="14" fillId="33" borderId="22" xfId="65" applyFont="1" applyFill="1" applyBorder="1" applyProtection="1">
      <alignment horizontal="center" vertical="center"/>
      <protection hidden="1"/>
    </xf>
    <xf numFmtId="0" fontId="14" fillId="33" borderId="12" xfId="65" applyFont="1" applyFill="1" applyBorder="1" applyProtection="1">
      <alignment horizontal="center" vertical="center"/>
      <protection hidden="1"/>
    </xf>
    <xf numFmtId="0" fontId="14" fillId="33" borderId="22" xfId="65" applyFont="1" applyFill="1" applyBorder="1">
      <alignment horizontal="center" vertical="center"/>
      <protection/>
    </xf>
    <xf numFmtId="0" fontId="14" fillId="33" borderId="27" xfId="65" applyFont="1" applyFill="1" applyBorder="1">
      <alignment horizontal="center" vertical="center"/>
      <protection/>
    </xf>
    <xf numFmtId="0" fontId="14" fillId="33" borderId="12" xfId="65" applyFont="1" applyFill="1" applyBorder="1">
      <alignment horizontal="center" vertical="center"/>
      <protection/>
    </xf>
    <xf numFmtId="0" fontId="10" fillId="33" borderId="36" xfId="0" applyFont="1" applyFill="1" applyBorder="1" applyAlignment="1" applyProtection="1">
      <alignment horizontal="left" vertical="center" indent="1"/>
      <protection locked="0"/>
    </xf>
    <xf numFmtId="0" fontId="15" fillId="12" borderId="20" xfId="49" applyFont="1" applyFill="1" applyBorder="1" applyAlignment="1">
      <alignment horizontal="center" vertical="center"/>
      <protection/>
    </xf>
    <xf numFmtId="0" fontId="15" fillId="12" borderId="57" xfId="49" applyFont="1" applyFill="1" applyBorder="1" applyAlignment="1">
      <alignment horizontal="center" vertical="center"/>
      <protection/>
    </xf>
    <xf numFmtId="0" fontId="15" fillId="12" borderId="58" xfId="49" applyFont="1" applyFill="1" applyBorder="1" applyAlignment="1">
      <alignment horizontal="center" vertical="center"/>
      <protection/>
    </xf>
    <xf numFmtId="0" fontId="15" fillId="12" borderId="59" xfId="49" applyFont="1" applyFill="1" applyBorder="1" applyAlignment="1">
      <alignment horizontal="center" vertical="center"/>
      <protection/>
    </xf>
    <xf numFmtId="0" fontId="15" fillId="12" borderId="60" xfId="49" applyFont="1" applyFill="1" applyBorder="1" applyAlignment="1">
      <alignment horizontal="center" vertical="center"/>
      <protection/>
    </xf>
    <xf numFmtId="0" fontId="17" fillId="0" borderId="0" xfId="54" applyFont="1">
      <alignment/>
      <protection/>
    </xf>
    <xf numFmtId="49" fontId="17" fillId="0" borderId="0" xfId="54" applyNumberFormat="1" applyFont="1" applyFill="1" applyAlignment="1">
      <alignment horizontal="center"/>
      <protection/>
    </xf>
    <xf numFmtId="0" fontId="15" fillId="0" borderId="61" xfId="49" applyFont="1" applyFill="1" applyBorder="1" applyAlignment="1">
      <alignment horizontal="center" vertical="center"/>
      <protection/>
    </xf>
    <xf numFmtId="0" fontId="15" fillId="0" borderId="45" xfId="49" applyFont="1" applyBorder="1" applyAlignment="1">
      <alignment horizontal="center" vertical="center"/>
      <protection/>
    </xf>
    <xf numFmtId="0" fontId="65" fillId="0" borderId="0" xfId="54" applyFont="1">
      <alignment/>
      <protection/>
    </xf>
    <xf numFmtId="0" fontId="10" fillId="0" borderId="61" xfId="49" applyFill="1" applyBorder="1" applyAlignment="1">
      <alignment horizontal="center" vertical="center"/>
      <protection/>
    </xf>
    <xf numFmtId="0" fontId="10" fillId="0" borderId="45" xfId="49" applyBorder="1" applyAlignment="1">
      <alignment horizontal="center" vertical="center"/>
      <protection/>
    </xf>
    <xf numFmtId="0" fontId="26" fillId="0" borderId="58" xfId="49" applyFont="1" applyFill="1" applyBorder="1" applyAlignment="1" applyProtection="1">
      <alignment horizontal="center" vertical="center"/>
      <protection hidden="1"/>
    </xf>
    <xf numFmtId="0" fontId="26" fillId="0" borderId="57" xfId="49" applyFont="1" applyBorder="1" applyAlignment="1" applyProtection="1">
      <alignment horizontal="center" vertical="center"/>
      <protection hidden="1"/>
    </xf>
    <xf numFmtId="0" fontId="26" fillId="0" borderId="62" xfId="49" applyFont="1" applyFill="1" applyBorder="1" applyAlignment="1" applyProtection="1">
      <alignment horizontal="center" vertical="center"/>
      <protection hidden="1"/>
    </xf>
    <xf numFmtId="0" fontId="26" fillId="0" borderId="63" xfId="49" applyFont="1" applyFill="1" applyBorder="1" applyAlignment="1" applyProtection="1">
      <alignment horizontal="center" vertical="center"/>
      <protection hidden="1"/>
    </xf>
    <xf numFmtId="0" fontId="26" fillId="0" borderId="48" xfId="49" applyFont="1" applyBorder="1" applyAlignment="1" applyProtection="1">
      <alignment horizontal="center" vertical="center"/>
      <protection hidden="1"/>
    </xf>
    <xf numFmtId="0" fontId="26" fillId="0" borderId="51" xfId="49" applyFont="1" applyBorder="1" applyAlignment="1" applyProtection="1">
      <alignment horizontal="center" vertical="center"/>
      <protection hidden="1"/>
    </xf>
    <xf numFmtId="0" fontId="26" fillId="0" borderId="64" xfId="49" applyFont="1" applyFill="1" applyBorder="1" applyAlignment="1" applyProtection="1">
      <alignment horizontal="center" vertical="center"/>
      <protection hidden="1"/>
    </xf>
    <xf numFmtId="0" fontId="26" fillId="0" borderId="52" xfId="49" applyFont="1" applyBorder="1" applyAlignment="1" applyProtection="1">
      <alignment horizontal="center" vertical="center"/>
      <protection hidden="1"/>
    </xf>
    <xf numFmtId="0" fontId="26" fillId="0" borderId="65" xfId="49" applyFont="1" applyFill="1" applyBorder="1" applyAlignment="1" applyProtection="1">
      <alignment horizontal="center" vertical="center"/>
      <protection hidden="1"/>
    </xf>
    <xf numFmtId="0" fontId="27" fillId="0" borderId="0" xfId="54" applyFont="1" applyAlignment="1">
      <alignment horizontal="center"/>
      <protection/>
    </xf>
    <xf numFmtId="0" fontId="28" fillId="0" borderId="0" xfId="54" applyFont="1" applyAlignment="1">
      <alignment horizontal="center"/>
      <protection/>
    </xf>
    <xf numFmtId="14" fontId="29" fillId="0" borderId="0" xfId="54" applyNumberFormat="1" applyFont="1" applyAlignment="1">
      <alignment horizontal="center"/>
      <protection/>
    </xf>
    <xf numFmtId="14" fontId="29" fillId="0" borderId="0" xfId="54" applyNumberFormat="1" applyFont="1">
      <alignment/>
      <protection/>
    </xf>
    <xf numFmtId="0" fontId="17" fillId="0" borderId="0" xfId="54" applyFont="1" applyAlignment="1">
      <alignment horizontal="right"/>
      <protection/>
    </xf>
    <xf numFmtId="0" fontId="17" fillId="0" borderId="0" xfId="54" applyFont="1" applyAlignment="1">
      <alignment horizontal="center"/>
      <protection/>
    </xf>
    <xf numFmtId="0" fontId="17" fillId="0" borderId="0" xfId="54" applyFont="1" applyAlignment="1">
      <alignment horizontal="left"/>
      <protection/>
    </xf>
    <xf numFmtId="0" fontId="31" fillId="0" borderId="0" xfId="54" applyFont="1">
      <alignment/>
      <protection/>
    </xf>
    <xf numFmtId="0" fontId="65" fillId="0" borderId="0" xfId="54" applyFont="1" applyAlignment="1">
      <alignment horizontal="right"/>
      <protection/>
    </xf>
    <xf numFmtId="0" fontId="65" fillId="0" borderId="0" xfId="54" applyFont="1" applyAlignment="1">
      <alignment horizontal="center"/>
      <protection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right"/>
      <protection/>
    </xf>
    <xf numFmtId="0" fontId="31" fillId="0" borderId="0" xfId="54" applyFont="1" applyAlignment="1">
      <alignment horizontal="left"/>
      <protection/>
    </xf>
    <xf numFmtId="0" fontId="65" fillId="0" borderId="0" xfId="54" applyFont="1" applyAlignment="1">
      <alignment horizontal="left"/>
      <protection/>
    </xf>
    <xf numFmtId="0" fontId="17" fillId="0" borderId="34" xfId="67" applyFont="1" applyBorder="1">
      <alignment horizontal="center" vertical="center"/>
      <protection/>
    </xf>
    <xf numFmtId="0" fontId="17" fillId="0" borderId="66" xfId="38" applyFont="1" applyBorder="1">
      <alignment horizontal="center" vertical="center" wrapText="1"/>
      <protection/>
    </xf>
    <xf numFmtId="0" fontId="17" fillId="33" borderId="66" xfId="38" applyFont="1" applyFill="1" applyBorder="1" applyProtection="1">
      <alignment horizontal="center" vertical="center" wrapText="1"/>
      <protection locked="0"/>
    </xf>
    <xf numFmtId="0" fontId="20" fillId="0" borderId="0" xfId="38" applyFont="1" applyAlignment="1">
      <alignment horizontal="centerContinuous" vertical="center"/>
      <protection/>
    </xf>
    <xf numFmtId="0" fontId="65" fillId="0" borderId="0" xfId="54" applyFont="1" applyAlignment="1">
      <alignment horizontal="center"/>
      <protection/>
    </xf>
    <xf numFmtId="0" fontId="10" fillId="0" borderId="12" xfId="0" applyFont="1" applyBorder="1" applyAlignment="1" applyProtection="1" quotePrefix="1">
      <alignment horizontal="left" vertical="center" indent="1"/>
      <protection locked="0"/>
    </xf>
    <xf numFmtId="0" fontId="14" fillId="0" borderId="67" xfId="59" applyFont="1" applyBorder="1" applyAlignment="1">
      <alignment vertical="center"/>
      <protection/>
    </xf>
    <xf numFmtId="0" fontId="10" fillId="0" borderId="68" xfId="0" applyFont="1" applyBorder="1" applyAlignment="1">
      <alignment vertical="center"/>
    </xf>
    <xf numFmtId="0" fontId="14" fillId="0" borderId="69" xfId="59" applyFont="1" applyBorder="1" applyAlignment="1">
      <alignment vertical="center"/>
      <protection/>
    </xf>
    <xf numFmtId="174" fontId="16" fillId="0" borderId="70" xfId="40" applyFont="1" applyFill="1" applyBorder="1" applyAlignment="1" applyProtection="1">
      <alignment horizontal="center" vertical="center"/>
      <protection/>
    </xf>
    <xf numFmtId="0" fontId="10" fillId="0" borderId="70" xfId="0" applyFont="1" applyBorder="1" applyAlignment="1">
      <alignment vertical="center"/>
    </xf>
    <xf numFmtId="0" fontId="14" fillId="0" borderId="71" xfId="59" applyFont="1" applyBorder="1" applyAlignment="1">
      <alignment vertical="center"/>
      <protection/>
    </xf>
    <xf numFmtId="0" fontId="17" fillId="0" borderId="72" xfId="67" applyFont="1" applyBorder="1">
      <alignment horizontal="center" vertical="center"/>
      <protection/>
    </xf>
    <xf numFmtId="0" fontId="10" fillId="0" borderId="73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74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>
      <alignment vertical="center"/>
    </xf>
    <xf numFmtId="0" fontId="16" fillId="0" borderId="76" xfId="63" applyFont="1" applyBorder="1">
      <alignment horizontal="center" vertical="center"/>
      <protection/>
    </xf>
    <xf numFmtId="0" fontId="16" fillId="0" borderId="77" xfId="63" applyFont="1" applyBorder="1">
      <alignment horizontal="center" vertical="center"/>
      <protection/>
    </xf>
    <xf numFmtId="0" fontId="17" fillId="0" borderId="78" xfId="38" applyFont="1" applyBorder="1" applyAlignment="1">
      <alignment horizontal="center" vertical="center"/>
      <protection/>
    </xf>
    <xf numFmtId="0" fontId="16" fillId="0" borderId="79" xfId="63" applyFont="1" applyBorder="1">
      <alignment horizontal="center" vertical="center"/>
      <protection/>
    </xf>
    <xf numFmtId="174" fontId="16" fillId="0" borderId="80" xfId="40" applyFont="1" applyFill="1" applyBorder="1" applyProtection="1">
      <alignment horizontal="center"/>
      <protection/>
    </xf>
    <xf numFmtId="0" fontId="16" fillId="0" borderId="80" xfId="63" applyFont="1" applyBorder="1">
      <alignment horizontal="center" vertical="center"/>
      <protection/>
    </xf>
    <xf numFmtId="0" fontId="10" fillId="0" borderId="81" xfId="0" applyFont="1" applyBorder="1" applyAlignment="1">
      <alignment/>
    </xf>
    <xf numFmtId="0" fontId="10" fillId="0" borderId="80" xfId="0" applyFont="1" applyBorder="1" applyAlignment="1">
      <alignment/>
    </xf>
    <xf numFmtId="0" fontId="10" fillId="0" borderId="82" xfId="0" applyFont="1" applyBorder="1" applyAlignment="1">
      <alignment/>
    </xf>
    <xf numFmtId="0" fontId="17" fillId="0" borderId="83" xfId="38" applyFont="1" applyBorder="1">
      <alignment horizontal="center" vertical="center" wrapText="1"/>
      <protection/>
    </xf>
    <xf numFmtId="0" fontId="10" fillId="0" borderId="70" xfId="0" applyFont="1" applyBorder="1" applyAlignment="1" applyProtection="1">
      <alignment horizontal="left" vertical="center" indent="1"/>
      <protection locked="0"/>
    </xf>
    <xf numFmtId="0" fontId="10" fillId="0" borderId="70" xfId="63" applyFont="1" applyBorder="1" applyAlignment="1" applyProtection="1">
      <alignment horizontal="left" vertical="center" indent="1"/>
      <protection locked="0"/>
    </xf>
    <xf numFmtId="0" fontId="14" fillId="0" borderId="84" xfId="65" applyFont="1" applyBorder="1" applyProtection="1">
      <alignment horizontal="center" vertical="center"/>
      <protection locked="0"/>
    </xf>
    <xf numFmtId="0" fontId="14" fillId="0" borderId="85" xfId="65" applyFont="1" applyBorder="1">
      <alignment horizontal="center" vertical="center"/>
      <protection/>
    </xf>
    <xf numFmtId="0" fontId="14" fillId="0" borderId="70" xfId="65" applyFont="1" applyBorder="1" applyProtection="1">
      <alignment horizontal="center" vertical="center"/>
      <protection locked="0"/>
    </xf>
    <xf numFmtId="0" fontId="14" fillId="0" borderId="86" xfId="65" applyFont="1" applyBorder="1" applyProtection="1">
      <alignment horizontal="center" vertical="center"/>
      <protection hidden="1"/>
    </xf>
    <xf numFmtId="0" fontId="14" fillId="0" borderId="70" xfId="65" applyFont="1" applyBorder="1" applyProtection="1">
      <alignment horizontal="center" vertical="center"/>
      <protection hidden="1"/>
    </xf>
    <xf numFmtId="0" fontId="14" fillId="0" borderId="86" xfId="65" applyFont="1" applyBorder="1">
      <alignment horizontal="center" vertical="center"/>
      <protection/>
    </xf>
    <xf numFmtId="0" fontId="14" fillId="0" borderId="84" xfId="65" applyFont="1" applyBorder="1">
      <alignment horizontal="center" vertical="center"/>
      <protection/>
    </xf>
    <xf numFmtId="0" fontId="14" fillId="0" borderId="87" xfId="65" applyFont="1" applyBorder="1">
      <alignment horizontal="center" vertical="center"/>
      <protection/>
    </xf>
    <xf numFmtId="0" fontId="14" fillId="0" borderId="70" xfId="65" applyFont="1" applyBorder="1">
      <alignment horizontal="center" vertical="center"/>
      <protection/>
    </xf>
    <xf numFmtId="0" fontId="10" fillId="0" borderId="88" xfId="0" applyFont="1" applyBorder="1" applyAlignment="1" applyProtection="1">
      <alignment horizontal="left" vertical="center" indent="1"/>
      <protection locked="0"/>
    </xf>
    <xf numFmtId="0" fontId="14" fillId="0" borderId="89" xfId="65" applyFont="1" applyBorder="1">
      <alignment horizontal="center" vertical="center"/>
      <protection/>
    </xf>
    <xf numFmtId="0" fontId="17" fillId="34" borderId="83" xfId="38" applyFont="1" applyFill="1" applyBorder="1" applyProtection="1">
      <alignment horizontal="center" vertical="center" wrapText="1"/>
      <protection locked="0"/>
    </xf>
    <xf numFmtId="0" fontId="10" fillId="34" borderId="70" xfId="0" applyFont="1" applyFill="1" applyBorder="1" applyAlignment="1" applyProtection="1">
      <alignment horizontal="left" vertical="center" indent="1"/>
      <protection locked="0"/>
    </xf>
    <xf numFmtId="0" fontId="14" fillId="34" borderId="84" xfId="65" applyFont="1" applyFill="1" applyBorder="1" applyProtection="1">
      <alignment horizontal="center" vertical="center"/>
      <protection locked="0"/>
    </xf>
    <xf numFmtId="0" fontId="14" fillId="34" borderId="84" xfId="65" applyFont="1" applyFill="1" applyBorder="1">
      <alignment horizontal="center" vertical="center"/>
      <protection/>
    </xf>
    <xf numFmtId="0" fontId="14" fillId="34" borderId="70" xfId="65" applyFont="1" applyFill="1" applyBorder="1" applyProtection="1">
      <alignment horizontal="center" vertical="center"/>
      <protection locked="0"/>
    </xf>
    <xf numFmtId="0" fontId="14" fillId="34" borderId="86" xfId="65" applyFont="1" applyFill="1" applyBorder="1" applyProtection="1">
      <alignment horizontal="center" vertical="center"/>
      <protection hidden="1"/>
    </xf>
    <xf numFmtId="0" fontId="14" fillId="34" borderId="70" xfId="65" applyFont="1" applyFill="1" applyBorder="1" applyProtection="1">
      <alignment horizontal="center" vertical="center"/>
      <protection hidden="1"/>
    </xf>
    <xf numFmtId="0" fontId="14" fillId="34" borderId="86" xfId="65" applyFont="1" applyFill="1" applyBorder="1">
      <alignment horizontal="center" vertical="center"/>
      <protection/>
    </xf>
    <xf numFmtId="0" fontId="14" fillId="34" borderId="89" xfId="65" applyFont="1" applyFill="1" applyBorder="1">
      <alignment horizontal="center" vertical="center"/>
      <protection/>
    </xf>
    <xf numFmtId="0" fontId="14" fillId="34" borderId="70" xfId="65" applyFont="1" applyFill="1" applyBorder="1">
      <alignment horizontal="center" vertical="center"/>
      <protection/>
    </xf>
    <xf numFmtId="0" fontId="10" fillId="34" borderId="88" xfId="0" applyFont="1" applyFill="1" applyBorder="1" applyAlignment="1" applyProtection="1">
      <alignment horizontal="left" vertical="center" indent="1"/>
      <protection locked="0"/>
    </xf>
    <xf numFmtId="0" fontId="19" fillId="35" borderId="90" xfId="64" applyFont="1" applyFill="1" applyBorder="1">
      <alignment vertical="center"/>
      <protection/>
    </xf>
    <xf numFmtId="0" fontId="16" fillId="0" borderId="91" xfId="63" applyFont="1" applyBorder="1" applyProtection="1">
      <alignment horizontal="center" vertical="center"/>
      <protection hidden="1"/>
    </xf>
    <xf numFmtId="0" fontId="16" fillId="0" borderId="92" xfId="63" applyFont="1" applyBorder="1" applyProtection="1">
      <alignment horizontal="center" vertical="center"/>
      <protection hidden="1"/>
    </xf>
    <xf numFmtId="0" fontId="16" fillId="0" borderId="93" xfId="63" applyFont="1" applyBorder="1" applyProtection="1">
      <alignment horizontal="center" vertical="center"/>
      <protection hidden="1"/>
    </xf>
    <xf numFmtId="0" fontId="10" fillId="0" borderId="94" xfId="0" applyFont="1" applyBorder="1" applyAlignment="1">
      <alignment horizontal="left" vertical="center" indent="1"/>
    </xf>
    <xf numFmtId="0" fontId="20" fillId="0" borderId="0" xfId="38" applyFont="1" applyAlignment="1">
      <alignment horizontal="center" vertical="center"/>
      <protection/>
    </xf>
    <xf numFmtId="0" fontId="10" fillId="0" borderId="95" xfId="0" applyFont="1" applyBorder="1" applyAlignment="1" applyProtection="1">
      <alignment/>
      <protection locked="0"/>
    </xf>
    <xf numFmtId="0" fontId="10" fillId="0" borderId="96" xfId="0" applyFont="1" applyBorder="1" applyAlignment="1" applyProtection="1">
      <alignment/>
      <protection locked="0"/>
    </xf>
    <xf numFmtId="0" fontId="10" fillId="0" borderId="70" xfId="0" applyFont="1" applyBorder="1" applyAlignment="1" applyProtection="1">
      <alignment horizontal="center" vertical="center"/>
      <protection locked="0"/>
    </xf>
    <xf numFmtId="0" fontId="26" fillId="0" borderId="65" xfId="49" applyFont="1" applyBorder="1" applyAlignment="1" applyProtection="1">
      <alignment horizontal="center" vertical="center"/>
      <protection hidden="1"/>
    </xf>
    <xf numFmtId="14" fontId="10" fillId="0" borderId="39" xfId="49" applyNumberFormat="1" applyBorder="1" applyAlignment="1">
      <alignment horizontal="center"/>
      <protection/>
    </xf>
    <xf numFmtId="0" fontId="16" fillId="0" borderId="46" xfId="49" applyFont="1" applyBorder="1" applyAlignment="1">
      <alignment horizontal="center" vertical="center"/>
      <protection/>
    </xf>
    <xf numFmtId="0" fontId="15" fillId="0" borderId="61" xfId="49" applyFont="1" applyBorder="1" applyAlignment="1">
      <alignment horizontal="center" vertical="center"/>
      <protection/>
    </xf>
    <xf numFmtId="0" fontId="16" fillId="0" borderId="97" xfId="49" applyFont="1" applyBorder="1" applyAlignment="1">
      <alignment horizontal="center" vertical="center"/>
      <protection/>
    </xf>
    <xf numFmtId="0" fontId="10" fillId="0" borderId="61" xfId="49" applyBorder="1" applyAlignment="1">
      <alignment horizontal="center" vertical="center"/>
      <protection/>
    </xf>
    <xf numFmtId="0" fontId="26" fillId="0" borderId="58" xfId="49" applyFont="1" applyBorder="1" applyAlignment="1" applyProtection="1">
      <alignment horizontal="center" vertical="center"/>
      <protection hidden="1"/>
    </xf>
    <xf numFmtId="0" fontId="26" fillId="0" borderId="62" xfId="49" applyFont="1" applyBorder="1" applyAlignment="1" applyProtection="1">
      <alignment horizontal="center" vertical="center"/>
      <protection hidden="1"/>
    </xf>
    <xf numFmtId="0" fontId="26" fillId="0" borderId="63" xfId="49" applyFont="1" applyBorder="1" applyAlignment="1" applyProtection="1">
      <alignment horizontal="center" vertical="center"/>
      <protection hidden="1"/>
    </xf>
    <xf numFmtId="0" fontId="26" fillId="0" borderId="64" xfId="49" applyFont="1" applyBorder="1" applyAlignment="1" applyProtection="1">
      <alignment horizontal="center" vertical="center"/>
      <protection hidden="1"/>
    </xf>
    <xf numFmtId="0" fontId="16" fillId="0" borderId="97" xfId="49" applyFont="1" applyFill="1" applyBorder="1" applyAlignment="1">
      <alignment horizontal="center" vertical="center"/>
      <protection/>
    </xf>
    <xf numFmtId="0" fontId="15" fillId="0" borderId="0" xfId="49" applyFont="1" applyFill="1" applyBorder="1" applyAlignment="1">
      <alignment horizontal="center" vertical="center"/>
      <protection/>
    </xf>
    <xf numFmtId="0" fontId="10" fillId="0" borderId="0" xfId="49" applyFill="1" applyBorder="1" applyAlignment="1">
      <alignment horizontal="center" vertical="center"/>
      <protection/>
    </xf>
    <xf numFmtId="0" fontId="26" fillId="0" borderId="0" xfId="49" applyFont="1" applyFill="1" applyBorder="1" applyAlignment="1" applyProtection="1">
      <alignment horizontal="center" vertical="center"/>
      <protection hidden="1"/>
    </xf>
    <xf numFmtId="0" fontId="16" fillId="12" borderId="0" xfId="49" applyFont="1" applyFill="1" applyBorder="1" applyAlignment="1" applyProtection="1">
      <alignment horizontal="center" vertical="center"/>
      <protection hidden="1"/>
    </xf>
    <xf numFmtId="0" fontId="17" fillId="19" borderId="0" xfId="54" applyFont="1" applyFill="1" applyAlignment="1">
      <alignment horizontal="right"/>
      <protection/>
    </xf>
    <xf numFmtId="0" fontId="17" fillId="19" borderId="0" xfId="54" applyFont="1" applyFill="1" applyAlignment="1">
      <alignment horizontal="center"/>
      <protection/>
    </xf>
    <xf numFmtId="0" fontId="17" fillId="19" borderId="0" xfId="54" applyFont="1" applyFill="1">
      <alignment/>
      <protection/>
    </xf>
    <xf numFmtId="0" fontId="27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0" fontId="65" fillId="0" borderId="0" xfId="54" applyFont="1" applyAlignment="1">
      <alignment horizontal="center"/>
      <protection/>
    </xf>
    <xf numFmtId="0" fontId="28" fillId="0" borderId="0" xfId="54" applyFont="1" applyAlignment="1">
      <alignment horizontal="center"/>
      <protection/>
    </xf>
    <xf numFmtId="14" fontId="29" fillId="0" borderId="0" xfId="54" applyNumberFormat="1" applyFont="1" applyAlignment="1">
      <alignment horizontal="center"/>
      <protection/>
    </xf>
    <xf numFmtId="0" fontId="27" fillId="0" borderId="0" xfId="54" applyFont="1" applyAlignment="1">
      <alignment horizontal="center"/>
      <protection/>
    </xf>
    <xf numFmtId="0" fontId="13" fillId="0" borderId="74" xfId="64" applyFont="1" applyBorder="1" applyAlignment="1">
      <alignment horizontal="center" vertical="center"/>
      <protection/>
    </xf>
    <xf numFmtId="0" fontId="15" fillId="0" borderId="98" xfId="0" applyFont="1" applyBorder="1" applyAlignment="1">
      <alignment horizontal="left" vertical="center"/>
    </xf>
    <xf numFmtId="0" fontId="10" fillId="0" borderId="98" xfId="0" applyFont="1" applyBorder="1" applyAlignment="1">
      <alignment horizontal="center" vertical="center"/>
    </xf>
    <xf numFmtId="0" fontId="15" fillId="0" borderId="99" xfId="0" applyFont="1" applyBorder="1" applyAlignment="1">
      <alignment horizontal="left" vertical="center"/>
    </xf>
    <xf numFmtId="0" fontId="16" fillId="0" borderId="100" xfId="67" applyFont="1" applyBorder="1" applyAlignment="1" applyProtection="1">
      <alignment horizontal="left" vertical="center"/>
      <protection locked="0"/>
    </xf>
    <xf numFmtId="0" fontId="10" fillId="0" borderId="100" xfId="0" applyFont="1" applyBorder="1" applyAlignment="1">
      <alignment horizontal="center" vertical="center"/>
    </xf>
    <xf numFmtId="49" fontId="10" fillId="0" borderId="101" xfId="0" applyNumberFormat="1" applyFont="1" applyBorder="1" applyAlignment="1" applyProtection="1">
      <alignment horizontal="left" vertical="center"/>
      <protection locked="0"/>
    </xf>
    <xf numFmtId="0" fontId="10" fillId="0" borderId="102" xfId="0" applyFont="1" applyBorder="1" applyAlignment="1" applyProtection="1">
      <alignment horizontal="left" vertical="center"/>
      <protection locked="0"/>
    </xf>
    <xf numFmtId="0" fontId="22" fillId="0" borderId="103" xfId="67" applyFont="1" applyBorder="1" applyAlignment="1" applyProtection="1">
      <alignment horizontal="left" vertical="center"/>
      <protection locked="0"/>
    </xf>
    <xf numFmtId="0" fontId="17" fillId="0" borderId="104" xfId="38" applyFont="1" applyBorder="1" applyAlignment="1">
      <alignment horizontal="center" vertical="center"/>
      <protection/>
    </xf>
    <xf numFmtId="0" fontId="17" fillId="0" borderId="105" xfId="38" applyFont="1" applyBorder="1" applyAlignment="1">
      <alignment horizontal="center" vertical="center"/>
      <protection/>
    </xf>
    <xf numFmtId="0" fontId="18" fillId="0" borderId="80" xfId="38" applyFont="1" applyBorder="1" applyAlignment="1">
      <alignment horizontal="center" vertical="center"/>
      <protection/>
    </xf>
    <xf numFmtId="0" fontId="13" fillId="35" borderId="94" xfId="0" applyFont="1" applyFill="1" applyBorder="1" applyAlignment="1" applyProtection="1">
      <alignment horizontal="left" vertical="center"/>
      <protection hidden="1"/>
    </xf>
    <xf numFmtId="0" fontId="16" fillId="0" borderId="106" xfId="0" applyFont="1" applyBorder="1" applyAlignment="1" applyProtection="1">
      <alignment horizontal="left" vertical="center"/>
      <protection locked="0"/>
    </xf>
    <xf numFmtId="0" fontId="10" fillId="0" borderId="106" xfId="0" applyFont="1" applyBorder="1" applyAlignment="1">
      <alignment horizontal="center" vertical="center"/>
    </xf>
    <xf numFmtId="0" fontId="13" fillId="2" borderId="107" xfId="0" applyFont="1" applyFill="1" applyBorder="1" applyAlignment="1" applyProtection="1">
      <alignment horizontal="left" vertical="center"/>
      <protection hidden="1"/>
    </xf>
    <xf numFmtId="0" fontId="13" fillId="2" borderId="38" xfId="0" applyFont="1" applyFill="1" applyBorder="1" applyAlignment="1" applyProtection="1">
      <alignment horizontal="left" vertical="center"/>
      <protection hidden="1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left" vertical="center"/>
      <protection locked="0"/>
    </xf>
    <xf numFmtId="0" fontId="16" fillId="0" borderId="108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47" xfId="0" applyFont="1" applyBorder="1" applyAlignment="1" applyProtection="1">
      <alignment horizontal="left" vertical="center"/>
      <protection locked="0"/>
    </xf>
    <xf numFmtId="0" fontId="22" fillId="0" borderId="63" xfId="67" applyFont="1" applyBorder="1" applyAlignment="1" applyProtection="1">
      <alignment horizontal="left" vertical="center"/>
      <protection locked="0"/>
    </xf>
    <xf numFmtId="0" fontId="22" fillId="0" borderId="58" xfId="67" applyFont="1" applyBorder="1" applyAlignment="1" applyProtection="1">
      <alignment horizontal="left" vertical="center"/>
      <protection locked="0"/>
    </xf>
    <xf numFmtId="0" fontId="22" fillId="0" borderId="109" xfId="67" applyFont="1" applyBorder="1" applyAlignment="1" applyProtection="1">
      <alignment horizontal="left" vertical="center"/>
      <protection locked="0"/>
    </xf>
    <xf numFmtId="0" fontId="17" fillId="0" borderId="110" xfId="38" applyFont="1" applyBorder="1" applyAlignment="1">
      <alignment horizontal="center" vertical="center"/>
      <protection/>
    </xf>
    <xf numFmtId="0" fontId="17" fillId="0" borderId="111" xfId="38" applyFont="1" applyBorder="1" applyAlignment="1">
      <alignment horizontal="center" vertical="center"/>
      <protection/>
    </xf>
    <xf numFmtId="0" fontId="17" fillId="0" borderId="112" xfId="38" applyFont="1" applyBorder="1" applyAlignment="1">
      <alignment horizontal="center" vertical="center"/>
      <protection/>
    </xf>
    <xf numFmtId="0" fontId="17" fillId="0" borderId="113" xfId="38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13" fillId="0" borderId="39" xfId="64" applyFont="1" applyBorder="1" applyAlignment="1">
      <alignment horizontal="center" vertical="center"/>
      <protection/>
    </xf>
    <xf numFmtId="0" fontId="15" fillId="0" borderId="114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115" xfId="0" applyFont="1" applyBorder="1" applyAlignment="1">
      <alignment horizontal="left" vertical="center"/>
    </xf>
    <xf numFmtId="0" fontId="10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5" fillId="0" borderId="116" xfId="0" applyFont="1" applyBorder="1" applyAlignment="1">
      <alignment horizontal="left" vertical="center"/>
    </xf>
    <xf numFmtId="0" fontId="16" fillId="0" borderId="117" xfId="67" applyFont="1" applyBorder="1" applyAlignment="1" applyProtection="1">
      <alignment horizontal="left" vertical="center"/>
      <protection locked="0"/>
    </xf>
    <xf numFmtId="0" fontId="16" fillId="0" borderId="21" xfId="67" applyFont="1" applyBorder="1" applyAlignment="1" applyProtection="1">
      <alignment horizontal="left" vertical="center"/>
      <protection locked="0"/>
    </xf>
    <xf numFmtId="0" fontId="16" fillId="0" borderId="118" xfId="67" applyFont="1" applyBorder="1" applyAlignment="1" applyProtection="1">
      <alignment horizontal="left" vertical="center"/>
      <protection locked="0"/>
    </xf>
    <xf numFmtId="0" fontId="10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49" fontId="10" fillId="0" borderId="117" xfId="0" applyNumberFormat="1" applyFont="1" applyBorder="1" applyAlignment="1" applyProtection="1">
      <alignment horizontal="left" vertical="center"/>
      <protection locked="0"/>
    </xf>
    <xf numFmtId="49" fontId="10" fillId="0" borderId="119" xfId="0" applyNumberFormat="1" applyFont="1" applyBorder="1" applyAlignment="1" applyProtection="1">
      <alignment horizontal="left" vertical="center"/>
      <protection locked="0"/>
    </xf>
  </cellXfs>
  <cellStyles count="6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Měna 2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Followed Hyperlink" xfId="55"/>
    <cellStyle name="Poznámka" xfId="56"/>
    <cellStyle name="Percent" xfId="57"/>
    <cellStyle name="Propojená buňka" xfId="58"/>
    <cellStyle name="Roman EE 12 Normál" xfId="59"/>
    <cellStyle name="Správně" xfId="60"/>
    <cellStyle name="Špatně" xfId="61"/>
    <cellStyle name="Text upozornění" xfId="62"/>
    <cellStyle name="Universe EE 12 bcentr" xfId="63"/>
    <cellStyle name="Universe EE 12 bold" xfId="64"/>
    <cellStyle name="Universe EE 12 centr." xfId="65"/>
    <cellStyle name="Universe EE 12 norm." xfId="66"/>
    <cellStyle name="Universe EE 9 centr.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BS\Downloads\2.liga_-_USK_Plze&#328;_-_TJ_Jiskra_Nejdek_-_Z&#225;pis_utk&#225;n&#237;_3._kolo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 web"/>
      <sheetName val="k tisk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4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2" customWidth="1"/>
    <col min="2" max="2" width="3.125" style="52" customWidth="1"/>
    <col min="3" max="3" width="30.375" style="52" customWidth="1"/>
    <col min="4" max="4" width="8.625" style="52" customWidth="1"/>
    <col min="5" max="8" width="7.625" style="52" customWidth="1"/>
    <col min="9" max="14" width="8.75390625" style="52" customWidth="1"/>
    <col min="15" max="15" width="7.625" style="52" customWidth="1"/>
    <col min="16" max="16" width="3.75390625" style="52" customWidth="1"/>
    <col min="17" max="16384" width="9.125" style="52" customWidth="1"/>
  </cols>
  <sheetData>
    <row r="2" spans="2:15" ht="25.5" customHeight="1">
      <c r="B2" s="201" t="s">
        <v>82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2:15" ht="18.75" customHeight="1">
      <c r="B3" s="202" t="s">
        <v>282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2:15" ht="11.25" customHeight="1" thickBo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15" ht="23.25" customHeight="1" thickBot="1">
      <c r="B5" s="54"/>
      <c r="C5" s="55" t="s">
        <v>30</v>
      </c>
      <c r="D5" s="56" t="s">
        <v>31</v>
      </c>
      <c r="E5" s="57" t="s">
        <v>45</v>
      </c>
      <c r="F5" s="57" t="s">
        <v>47</v>
      </c>
      <c r="G5" s="57" t="s">
        <v>46</v>
      </c>
      <c r="H5" s="57" t="s">
        <v>48</v>
      </c>
      <c r="I5" s="58" t="s">
        <v>32</v>
      </c>
      <c r="J5" s="59" t="s">
        <v>33</v>
      </c>
      <c r="K5" s="59" t="s">
        <v>34</v>
      </c>
      <c r="L5" s="59" t="s">
        <v>35</v>
      </c>
      <c r="M5" s="59" t="s">
        <v>36</v>
      </c>
      <c r="N5" s="60" t="s">
        <v>37</v>
      </c>
      <c r="O5" s="61" t="s">
        <v>38</v>
      </c>
    </row>
    <row r="6" spans="2:15" ht="23.25" customHeight="1">
      <c r="B6" s="96" t="s">
        <v>28</v>
      </c>
      <c r="C6" s="63" t="s">
        <v>56</v>
      </c>
      <c r="D6" s="64">
        <v>8</v>
      </c>
      <c r="E6" s="91">
        <v>7</v>
      </c>
      <c r="F6" s="88">
        <v>1</v>
      </c>
      <c r="G6" s="75">
        <v>0</v>
      </c>
      <c r="H6" s="65">
        <v>0</v>
      </c>
      <c r="I6" s="76">
        <f>'1.k.Nej_Chlu'!R18+'1.k.Nej_DouA'!R18+'2.k.BKV_Nej'!S18+'2.k.Nej_ČK'!R18+'2.k.Nej_ČB'!R18+'3.k.DouA_Nej'!S18+'3.k.USK_Nej'!S18+'3.k.ChluA_Nej'!S18</f>
        <v>45</v>
      </c>
      <c r="J6" s="108">
        <f>'1.k.Nej_Chlu'!S18+'1.k.Nej_DouA'!S18+'2.k.BKV_Nej'!R18+'2.k.Nej_ČK'!S18+'2.k.Nej_ČB'!S18+'3.k.DouA_Nej'!R18+'3.k.USK_Nej'!R18+'3.k.ChluA_Nej'!R18</f>
        <v>19</v>
      </c>
      <c r="K6" s="66">
        <f>'1.k.Nej_Chlu'!P18+'1.k.Nej_DouA'!P18+'2.k.BKV_Nej'!Q18+'2.k.Nej_ČK'!P18+'2.k.Nej_ČB'!P18+'3.k.DouA_Nej'!Q18+'3.k.USK_Nej'!Q18+'3.k.ChluA_Nej'!Q18</f>
        <v>95</v>
      </c>
      <c r="L6" s="69">
        <f>'1.k.Nej_Chlu'!Q18+'1.k.Nej_DouA'!Q18+'2.k.BKV_Nej'!P18+'2.k.Nej_ČK'!Q18+'2.k.Nej_ČB'!Q18+'3.k.DouA_Nej'!P18+'3.k.USK_Nej'!P18+'3.k.ChluA_Nej'!P18</f>
        <v>45</v>
      </c>
      <c r="M6" s="66">
        <f>'1.k.Nej_Chlu'!N18+'1.k.Nej_DouA'!N18+'2.k.BKV_Nej'!O18+'2.k.Nej_ČK'!N18+'2.k.Nej_ČB'!N18+'3.k.DouA_Nej'!O18+'3.k.USK_Nej'!O18+'3.k.ChluA_Nej'!O18</f>
        <v>2606</v>
      </c>
      <c r="N6" s="70">
        <f>'1.k.Nej_Chlu'!O18+'1.k.Nej_DouA'!O18+'2.k.BKV_Nej'!N18+'2.k.Nej_ČK'!O18+'2.k.Nej_ČB'!O18+'3.k.DouA_Nej'!N18+'3.k.USK_Nej'!N18+'3.k.ChluA_Nej'!N18</f>
        <v>2260</v>
      </c>
      <c r="O6" s="67">
        <f aca="true" t="shared" si="0" ref="O6:O12">E6*4+F6*3+G6*2+H6*1</f>
        <v>31</v>
      </c>
    </row>
    <row r="7" spans="2:15" ht="23.25" customHeight="1">
      <c r="B7" s="62" t="s">
        <v>39</v>
      </c>
      <c r="C7" s="63" t="s">
        <v>54</v>
      </c>
      <c r="D7" s="64">
        <v>6</v>
      </c>
      <c r="E7" s="91">
        <v>4</v>
      </c>
      <c r="F7" s="89">
        <v>0</v>
      </c>
      <c r="G7" s="68">
        <v>2</v>
      </c>
      <c r="H7" s="65">
        <v>0</v>
      </c>
      <c r="I7" s="76">
        <f>'1.k.USK_BKV'!R18+'1.k.ČK_USK'!S18+'1.k.ČB_USK'!S18+'2.k.DouA_USK'!S18+'2.k.ChluA_USK'!S18+'3.k.USK_Nej'!R18</f>
        <v>31</v>
      </c>
      <c r="J7" s="69">
        <f>'1.k.USK_BKV'!S18+'1.k.ČK_USK'!R18+'1.k.ČB_USK'!R18+'2.k.DouA_USK'!R18+'2.k.ChluA_USK'!R18+'3.k.USK_Nej'!S18</f>
        <v>18</v>
      </c>
      <c r="K7" s="66">
        <f>'1.k.USK_BKV'!P18+'1.k.ČK_USK'!Q18+'1.k.ČB_USK'!Q18+'2.k.DouA_USK'!Q18+'2.k.ChluA_USK'!Q18+'3.k.USK_Nej'!P18</f>
        <v>67</v>
      </c>
      <c r="L7" s="69">
        <f>'1.k.USK_BKV'!Q18+'1.k.ČK_USK'!P18+'1.k.ČB_USK'!P18+'2.k.DouA_USK'!P18+'2.k.ChluA_USK'!P18+'3.k.USK_Nej'!Q18</f>
        <v>41</v>
      </c>
      <c r="M7" s="66">
        <f>'1.k.USK_BKV'!N18+'1.k.ČK_USK'!O18+'1.k.ČB_USK'!O18+'2.k.DouA_USK'!O18+'2.k.ChluA_USK'!O18+'3.k.USK_Nej'!N18</f>
        <v>2019</v>
      </c>
      <c r="N7" s="70">
        <f>'1.k.USK_BKV'!O18+'1.k.ČK_USK'!N18+'1.k.ČB_USK'!N18+'2.k.DouA_USK'!N18+'2.k.ChluA_USK'!N18+'3.k.USK_Nej'!O18</f>
        <v>1809</v>
      </c>
      <c r="O7" s="67">
        <f t="shared" si="0"/>
        <v>20</v>
      </c>
    </row>
    <row r="8" spans="2:15" ht="23.25" customHeight="1">
      <c r="B8" s="62" t="s">
        <v>40</v>
      </c>
      <c r="C8" s="63" t="s">
        <v>43</v>
      </c>
      <c r="D8" s="99">
        <v>7</v>
      </c>
      <c r="E8" s="91">
        <v>3</v>
      </c>
      <c r="F8" s="89">
        <v>1</v>
      </c>
      <c r="G8" s="68">
        <v>1</v>
      </c>
      <c r="H8" s="65">
        <v>2</v>
      </c>
      <c r="I8" s="101">
        <f>'1.k.Chlu_DouA'!S18+'1.k.Nej_DouA'!S18+'2.k.DouA_ČK'!R18+'2.k.DouA_USK'!R18+'2.k.DouA_ČB'!R18+'3.k.DouA_Nej'!R18+'3.k.BKV_DouA'!S18</f>
        <v>35</v>
      </c>
      <c r="J8" s="105">
        <f>'1.k.Chlu_DouA'!R18+'1.k.Nej_DouA'!R18+'2.k.DouA_ČK'!S18+'2.k.DouA_USK'!S18+'2.k.DouA_ČB'!S18+'3.k.DouA_Nej'!S18+'3.k.BKV_DouA'!R18</f>
        <v>23</v>
      </c>
      <c r="K8" s="104">
        <f>'1.k.Chlu_DouA'!Q18+'1.k.Nej_DouA'!Q18+'2.k.DouA_ČK'!P18+'2.k.DouA_USK'!P18+'2.k.DouA_ČB'!P18+'3.k.DouA_Nej'!P18+'3.k.BKV_DouA'!Q18</f>
        <v>78</v>
      </c>
      <c r="L8" s="105">
        <f>'1.k.Chlu_DouA'!P18+'1.k.Nej_DouA'!P18+'2.k.DouA_ČK'!Q18+'2.k.DouA_USK'!Q18+'2.k.DouA_ČB'!Q18+'3.k.DouA_Nej'!Q18+'3.k.BKV_DouA'!P18</f>
        <v>55</v>
      </c>
      <c r="M8" s="104">
        <f>'1.k.Chlu_DouA'!O18+'1.k.Nej_DouA'!O18+'2.k.DouA_ČK'!N18+'2.k.DouA_USK'!N18+'2.k.DouA_ČB'!N18+'3.k.DouA_Nej'!N18+'3.k.BKV_DouA'!O18</f>
        <v>2353</v>
      </c>
      <c r="N8" s="107">
        <f>'1.k.Chlu_DouA'!N18+'1.k.Nej_DouA'!N18+'2.k.DouA_ČK'!O18+'2.k.DouA_USK'!O18+'2.k.DouA_ČB'!O18+'3.k.DouA_Nej'!O18+'3.k.BKV_DouA'!N18</f>
        <v>2251</v>
      </c>
      <c r="O8" s="67">
        <f t="shared" si="0"/>
        <v>19</v>
      </c>
    </row>
    <row r="9" spans="2:15" ht="23.25" customHeight="1">
      <c r="B9" s="62" t="s">
        <v>59</v>
      </c>
      <c r="C9" s="63" t="s">
        <v>29</v>
      </c>
      <c r="D9" s="64">
        <v>6</v>
      </c>
      <c r="E9" s="91">
        <v>2</v>
      </c>
      <c r="F9" s="89">
        <v>1</v>
      </c>
      <c r="G9" s="68">
        <v>0</v>
      </c>
      <c r="H9" s="65">
        <v>3</v>
      </c>
      <c r="I9" s="76">
        <f>'1.k.ČB_BKV'!S18+'1.k.ČK_BKV'!S18+'1.k.USK_BKV'!S18+'2.k.BKV_Nej'!R18+'2.k.ChluA_BKV'!S18+'3.k.BKV_DouA'!R18</f>
        <v>23</v>
      </c>
      <c r="J9" s="69">
        <f>'1.k.ČB_BKV'!R18+'1.k.ČK_BKV'!R18+'1.k.USK_BKV'!R18+'2.k.BKV_Nej'!S18+'2.k.ChluA_BKV'!R18+'3.k.BKV_DouA'!S18</f>
        <v>25</v>
      </c>
      <c r="K9" s="66">
        <f>'1.k.ČB_BKV'!Q18+'1.k.ČK_BKV'!Q18+'1.k.USK_BKV'!Q18+'2.k.BKV_Nej'!P18+'2.k.ChluA_BKV'!Q18+'3.k.BKV_DouA'!P18</f>
        <v>52</v>
      </c>
      <c r="L9" s="69">
        <f>'1.k.ČB_BKV'!P18+'1.k.ČK_BKV'!P18+'1.k.USK_BKV'!P18+'2.k.BKV_Nej'!Q18+'2.k.ChluA_BKV'!P18+'3.k.BKV_DouA'!Q18</f>
        <v>60</v>
      </c>
      <c r="M9" s="66">
        <f>'1.k.ČB_BKV'!O18+'1.k.ČK_BKV'!O18+'1.k.USK_BKV'!O18+'2.k.BKV_Nej'!N18+'2.k.ChluA_BKV'!O18+'3.k.BKV_DouA'!N18</f>
        <v>2030</v>
      </c>
      <c r="N9" s="70">
        <f>'1.k.ČB_BKV'!N18+'1.k.ČK_BKV'!N18+'1.k.USK_BKV'!N18+'2.k.BKV_Nej'!O18+'2.k.ChluA_BKV'!N18+'3.k.BKV_DouA'!O18</f>
        <v>1981</v>
      </c>
      <c r="O9" s="67">
        <f t="shared" si="0"/>
        <v>14</v>
      </c>
    </row>
    <row r="10" spans="2:15" ht="23.25" customHeight="1">
      <c r="B10" s="62" t="s">
        <v>41</v>
      </c>
      <c r="C10" s="63" t="s">
        <v>49</v>
      </c>
      <c r="D10" s="64">
        <v>5</v>
      </c>
      <c r="E10" s="91">
        <v>1</v>
      </c>
      <c r="F10" s="89">
        <v>0</v>
      </c>
      <c r="G10" s="68">
        <v>0</v>
      </c>
      <c r="H10" s="65">
        <v>4</v>
      </c>
      <c r="I10" s="76">
        <f>'1.k.ČK_ČB'!S18+'1.k.ČB_BKV'!R18+'1.k.ČB_USK'!R18+'2.k.Nej_ČB'!S18+'2.k.DouA_ČB'!S18</f>
        <v>15</v>
      </c>
      <c r="J10" s="69">
        <f>'1.k.ČK_ČB'!R18+'1.k.ČB_BKV'!S18+'1.k.ČB_USK'!S18+'2.k.Nej_ČB'!R18+'2.k.DouA_ČB'!R18</f>
        <v>23</v>
      </c>
      <c r="K10" s="66">
        <f>'1.k.ČK_ČB'!Q18+'1.k.ČB_BKV'!P18+'1.k.ČB_USK'!P18+'2.k.Nej_ČB'!Q18+'2.k.DouA_ČB'!Q18</f>
        <v>36</v>
      </c>
      <c r="L10" s="69">
        <f>'1.k.ČK_ČB'!P18+'1.k.ČB_BKV'!Q18+'1.k.ČB_USK'!Q18+'2.k.Nej_ČB'!P18+'2.k.DouA_ČB'!P18</f>
        <v>47</v>
      </c>
      <c r="M10" s="66">
        <f>'1.k.ČK_ČB'!O18+'1.k.ČB_BKV'!N18+'1.k.ČB_USK'!N18+'2.k.Nej_ČB'!O18+'2.k.DouA_ČB'!O18</f>
        <v>1427</v>
      </c>
      <c r="N10" s="70">
        <f>'1.k.ČK_ČB'!N18+'1.k.ČB_BKV'!O18+'1.k.ČB_USK'!O18+'2.k.Nej_ČB'!N18+'2.k.DouA_ČB'!N18</f>
        <v>1426</v>
      </c>
      <c r="O10" s="67">
        <f t="shared" si="0"/>
        <v>8</v>
      </c>
    </row>
    <row r="11" spans="2:15" ht="23.25" customHeight="1">
      <c r="B11" s="62" t="s">
        <v>81</v>
      </c>
      <c r="C11" s="63" t="s">
        <v>121</v>
      </c>
      <c r="D11" s="64">
        <v>5</v>
      </c>
      <c r="E11" s="91">
        <v>1</v>
      </c>
      <c r="F11" s="89">
        <v>0</v>
      </c>
      <c r="G11" s="68">
        <v>0</v>
      </c>
      <c r="H11" s="65">
        <v>4</v>
      </c>
      <c r="I11" s="76">
        <f>'1.k.Nej_Chlu'!S18+'1.k.Chlu_DouA'!R18+'2.k.ChluA_BKV'!R18+'2.k.ChluA_USK'!R18+'3.k.ChluA_Nej'!R18</f>
        <v>13</v>
      </c>
      <c r="J11" s="69">
        <f>'1.k.Nej_Chlu'!R18+'1.k.Chlu_DouA'!S18+'2.k.ChluA_BKV'!S18+'2.k.ChluA_USK'!S18+'3.k.ChluA_Nej'!S18</f>
        <v>27</v>
      </c>
      <c r="K11" s="66">
        <f>'1.k.Nej_Chlu'!Q18+'1.k.Chlu_DouA'!P18+'2.k.ChluA_BKV'!P18+'2.k.ChluA_USK'!P18+'3.k.ChluA_Nej'!P18</f>
        <v>28</v>
      </c>
      <c r="L11" s="69">
        <f>'1.k.Nej_Chlu'!P18+'1.k.Chlu_DouA'!Q18+'2.k.ChluA_BKV'!Q18+'2.k.ChluA_USK'!Q18+'3.k.ChluA_Nej'!Q18</f>
        <v>59</v>
      </c>
      <c r="M11" s="66">
        <f>'1.k.Nej_Chlu'!O18+'1.k.Chlu_DouA'!N18+'2.k.ChluA_BKV'!N18+'2.k.ChluA_USK'!N18+'3.k.ChluA_Nej'!N18</f>
        <v>1360</v>
      </c>
      <c r="N11" s="70">
        <f>'1.k.Nej_Chlu'!N18+'1.k.Chlu_DouA'!O18+'2.k.ChluA_BKV'!O18+'2.k.ChluA_USK'!O18+'3.k.ChluA_Nej'!O18</f>
        <v>1703</v>
      </c>
      <c r="O11" s="67">
        <f t="shared" si="0"/>
        <v>8</v>
      </c>
    </row>
    <row r="12" spans="2:15" ht="23.25" customHeight="1" thickBot="1">
      <c r="B12" s="95" t="s">
        <v>139</v>
      </c>
      <c r="C12" s="193" t="s">
        <v>50</v>
      </c>
      <c r="D12" s="98">
        <v>5</v>
      </c>
      <c r="E12" s="92">
        <v>0</v>
      </c>
      <c r="F12" s="90">
        <v>0</v>
      </c>
      <c r="G12" s="71">
        <v>0</v>
      </c>
      <c r="H12" s="72">
        <v>5</v>
      </c>
      <c r="I12" s="100">
        <f>'1.k.ČK_USK'!R18+'1.k.ČK_ČB'!R18+'1.k.ČK_BKV'!R18+'2.k.Nej_ČK'!S18+'2.k.DouA_ČK'!S18</f>
        <v>6</v>
      </c>
      <c r="J12" s="102">
        <f>'1.k.ČK_USK'!S18+'1.k.ČK_ČB'!S18+'1.k.ČK_BKV'!S18+'2.k.Nej_ČK'!R18+'2.k.DouA_ČK'!R18</f>
        <v>33</v>
      </c>
      <c r="K12" s="103">
        <f>'1.k.ČK_USK'!P18+'1.k.ČK_ČB'!P18+'1.k.ČK_BKV'!P18+'2.k.Nej_ČK'!Q18+'2.k.DouA_ČK'!Q18</f>
        <v>17</v>
      </c>
      <c r="L12" s="102">
        <f>'1.k.ČK_USK'!Q18+'1.k.ČK_ČB'!Q18+'1.k.ČK_BKV'!Q18+'2.k.Nej_ČK'!P18+'2.k.DouA_ČK'!P18</f>
        <v>66</v>
      </c>
      <c r="M12" s="103">
        <f>'1.k.ČK_USK'!N18+'1.k.ČK_ČB'!N18+'1.k.ČK_BKV'!N18+'2.k.Nej_ČK'!O18+'2.k.DouA_ČK'!O18</f>
        <v>1242</v>
      </c>
      <c r="N12" s="106">
        <f>'1.k.ČK_USK'!O18+'1.k.ČK_ČB'!O18+'1.k.ČK_BKV'!O18+'2.k.Nej_ČK'!N18+'2.k.DouA_ČK'!N18</f>
        <v>1607</v>
      </c>
      <c r="O12" s="73">
        <f t="shared" si="0"/>
        <v>5</v>
      </c>
    </row>
    <row r="13" ht="12.75" customHeight="1">
      <c r="C13" s="74"/>
    </row>
    <row r="14" spans="2:15" ht="15.75" customHeight="1">
      <c r="B14" s="202" t="s">
        <v>281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</row>
    <row r="15" spans="2:15" ht="12.75" customHeight="1" thickBot="1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2:15" ht="23.25" customHeight="1" thickBot="1">
      <c r="B16" s="54"/>
      <c r="C16" s="55" t="s">
        <v>30</v>
      </c>
      <c r="D16" s="56" t="s">
        <v>31</v>
      </c>
      <c r="E16" s="57" t="s">
        <v>45</v>
      </c>
      <c r="F16" s="57" t="s">
        <v>47</v>
      </c>
      <c r="G16" s="57" t="s">
        <v>46</v>
      </c>
      <c r="H16" s="57" t="s">
        <v>48</v>
      </c>
      <c r="I16" s="58" t="s">
        <v>32</v>
      </c>
      <c r="J16" s="59" t="s">
        <v>33</v>
      </c>
      <c r="K16" s="59" t="s">
        <v>34</v>
      </c>
      <c r="L16" s="59" t="s">
        <v>35</v>
      </c>
      <c r="M16" s="59" t="s">
        <v>36</v>
      </c>
      <c r="N16" s="60" t="s">
        <v>37</v>
      </c>
      <c r="O16" s="61" t="s">
        <v>38</v>
      </c>
    </row>
    <row r="17" spans="2:15" ht="23.25" customHeight="1">
      <c r="B17" s="96" t="s">
        <v>28</v>
      </c>
      <c r="C17" s="63" t="s">
        <v>56</v>
      </c>
      <c r="D17" s="64">
        <v>5</v>
      </c>
      <c r="E17" s="91">
        <v>5</v>
      </c>
      <c r="F17" s="88">
        <v>0</v>
      </c>
      <c r="G17" s="75">
        <v>0</v>
      </c>
      <c r="H17" s="65">
        <v>0</v>
      </c>
      <c r="I17" s="76">
        <v>29</v>
      </c>
      <c r="J17" s="108">
        <v>10</v>
      </c>
      <c r="K17" s="66">
        <v>61</v>
      </c>
      <c r="L17" s="69">
        <v>24</v>
      </c>
      <c r="M17" s="66">
        <v>1575</v>
      </c>
      <c r="N17" s="70">
        <v>1341</v>
      </c>
      <c r="O17" s="67">
        <f aca="true" t="shared" si="1" ref="O17:O23">E17*4+F17*3+G17*2+H17*1</f>
        <v>20</v>
      </c>
    </row>
    <row r="18" spans="2:15" ht="23.25" customHeight="1">
      <c r="B18" s="62" t="s">
        <v>39</v>
      </c>
      <c r="C18" s="63" t="s">
        <v>54</v>
      </c>
      <c r="D18" s="64">
        <v>5</v>
      </c>
      <c r="E18" s="91">
        <v>4</v>
      </c>
      <c r="F18" s="89">
        <v>0</v>
      </c>
      <c r="G18" s="68">
        <v>1</v>
      </c>
      <c r="H18" s="65">
        <v>0</v>
      </c>
      <c r="I18" s="76">
        <v>27</v>
      </c>
      <c r="J18" s="69">
        <v>13</v>
      </c>
      <c r="K18" s="66">
        <v>57</v>
      </c>
      <c r="L18" s="69">
        <v>30</v>
      </c>
      <c r="M18" s="66">
        <v>1621</v>
      </c>
      <c r="N18" s="70">
        <v>1420</v>
      </c>
      <c r="O18" s="67">
        <f t="shared" si="1"/>
        <v>18</v>
      </c>
    </row>
    <row r="19" spans="2:15" ht="23.25" customHeight="1">
      <c r="B19" s="62" t="s">
        <v>40</v>
      </c>
      <c r="C19" s="63" t="s">
        <v>43</v>
      </c>
      <c r="D19" s="99">
        <v>5</v>
      </c>
      <c r="E19" s="91">
        <v>3</v>
      </c>
      <c r="F19" s="89">
        <v>1</v>
      </c>
      <c r="G19" s="68">
        <v>0</v>
      </c>
      <c r="H19" s="65">
        <v>1</v>
      </c>
      <c r="I19" s="101">
        <v>29</v>
      </c>
      <c r="J19" s="105">
        <v>12</v>
      </c>
      <c r="K19" s="104">
        <v>63</v>
      </c>
      <c r="L19" s="105">
        <v>30</v>
      </c>
      <c r="M19" s="104">
        <v>1742</v>
      </c>
      <c r="N19" s="107">
        <v>1502</v>
      </c>
      <c r="O19" s="67">
        <f t="shared" si="1"/>
        <v>16</v>
      </c>
    </row>
    <row r="20" spans="2:15" ht="23.25" customHeight="1">
      <c r="B20" s="62" t="s">
        <v>59</v>
      </c>
      <c r="C20" s="63" t="s">
        <v>29</v>
      </c>
      <c r="D20" s="64">
        <v>5</v>
      </c>
      <c r="E20" s="91">
        <v>2</v>
      </c>
      <c r="F20" s="89">
        <v>0</v>
      </c>
      <c r="G20" s="68">
        <v>0</v>
      </c>
      <c r="H20" s="65">
        <v>3</v>
      </c>
      <c r="I20" s="76">
        <v>18</v>
      </c>
      <c r="J20" s="69">
        <v>21</v>
      </c>
      <c r="K20" s="66">
        <v>40</v>
      </c>
      <c r="L20" s="69">
        <v>50</v>
      </c>
      <c r="M20" s="66">
        <v>1605</v>
      </c>
      <c r="N20" s="70">
        <v>1640</v>
      </c>
      <c r="O20" s="67">
        <f t="shared" si="1"/>
        <v>11</v>
      </c>
    </row>
    <row r="21" spans="2:15" ht="23.25" customHeight="1">
      <c r="B21" s="62" t="s">
        <v>41</v>
      </c>
      <c r="C21" s="63" t="s">
        <v>49</v>
      </c>
      <c r="D21" s="64">
        <v>5</v>
      </c>
      <c r="E21" s="91">
        <v>1</v>
      </c>
      <c r="F21" s="89">
        <v>0</v>
      </c>
      <c r="G21" s="68">
        <v>0</v>
      </c>
      <c r="H21" s="65">
        <v>4</v>
      </c>
      <c r="I21" s="76">
        <v>15</v>
      </c>
      <c r="J21" s="69">
        <v>23</v>
      </c>
      <c r="K21" s="66">
        <v>36</v>
      </c>
      <c r="L21" s="69">
        <v>47</v>
      </c>
      <c r="M21" s="66">
        <v>1427</v>
      </c>
      <c r="N21" s="70">
        <v>1426</v>
      </c>
      <c r="O21" s="67">
        <f t="shared" si="1"/>
        <v>8</v>
      </c>
    </row>
    <row r="22" spans="2:15" ht="23.25" customHeight="1">
      <c r="B22" s="62" t="s">
        <v>81</v>
      </c>
      <c r="C22" s="63" t="s">
        <v>121</v>
      </c>
      <c r="D22" s="64">
        <v>4</v>
      </c>
      <c r="E22" s="91">
        <v>1</v>
      </c>
      <c r="F22" s="89">
        <v>0</v>
      </c>
      <c r="G22" s="68">
        <v>0</v>
      </c>
      <c r="H22" s="65">
        <v>3</v>
      </c>
      <c r="I22" s="76">
        <v>10</v>
      </c>
      <c r="J22" s="69">
        <v>22</v>
      </c>
      <c r="K22" s="66">
        <v>22</v>
      </c>
      <c r="L22" s="69">
        <v>49</v>
      </c>
      <c r="M22" s="66">
        <v>1109</v>
      </c>
      <c r="N22" s="70">
        <v>1385</v>
      </c>
      <c r="O22" s="67">
        <f t="shared" si="1"/>
        <v>7</v>
      </c>
    </row>
    <row r="23" spans="2:15" ht="23.25" customHeight="1" thickBot="1">
      <c r="B23" s="95" t="s">
        <v>139</v>
      </c>
      <c r="C23" s="193" t="s">
        <v>50</v>
      </c>
      <c r="D23" s="98">
        <v>5</v>
      </c>
      <c r="E23" s="92">
        <v>0</v>
      </c>
      <c r="F23" s="90">
        <v>0</v>
      </c>
      <c r="G23" s="71">
        <v>0</v>
      </c>
      <c r="H23" s="72">
        <v>5</v>
      </c>
      <c r="I23" s="100">
        <v>6</v>
      </c>
      <c r="J23" s="102">
        <v>33</v>
      </c>
      <c r="K23" s="103">
        <v>17</v>
      </c>
      <c r="L23" s="102">
        <v>66</v>
      </c>
      <c r="M23" s="103">
        <v>1242</v>
      </c>
      <c r="N23" s="106">
        <v>1607</v>
      </c>
      <c r="O23" s="73">
        <f t="shared" si="1"/>
        <v>5</v>
      </c>
    </row>
    <row r="24" spans="2:15" ht="12.75" customHeight="1">
      <c r="B24" s="194"/>
      <c r="C24" s="74"/>
      <c r="D24" s="195"/>
      <c r="E24" s="194"/>
      <c r="F24" s="194"/>
      <c r="G24" s="194"/>
      <c r="H24" s="194"/>
      <c r="I24" s="196"/>
      <c r="J24" s="196"/>
      <c r="K24" s="196"/>
      <c r="L24" s="196"/>
      <c r="M24" s="196"/>
      <c r="N24" s="196"/>
      <c r="O24" s="197"/>
    </row>
    <row r="25" spans="2:15" ht="15.75" customHeight="1">
      <c r="B25" s="202" t="s">
        <v>83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</row>
    <row r="26" spans="2:15" ht="11.25" customHeight="1" thickBot="1"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2:15" ht="23.25" customHeight="1" thickBot="1">
      <c r="B27" s="54"/>
      <c r="C27" s="55" t="s">
        <v>30</v>
      </c>
      <c r="D27" s="56" t="s">
        <v>31</v>
      </c>
      <c r="E27" s="57" t="s">
        <v>45</v>
      </c>
      <c r="F27" s="57" t="s">
        <v>47</v>
      </c>
      <c r="G27" s="57" t="s">
        <v>46</v>
      </c>
      <c r="H27" s="57" t="s">
        <v>48</v>
      </c>
      <c r="I27" s="58" t="s">
        <v>32</v>
      </c>
      <c r="J27" s="59" t="s">
        <v>33</v>
      </c>
      <c r="K27" s="59" t="s">
        <v>34</v>
      </c>
      <c r="L27" s="59" t="s">
        <v>35</v>
      </c>
      <c r="M27" s="59" t="s">
        <v>36</v>
      </c>
      <c r="N27" s="60" t="s">
        <v>37</v>
      </c>
      <c r="O27" s="61" t="s">
        <v>38</v>
      </c>
    </row>
    <row r="28" spans="2:15" ht="23.25" customHeight="1">
      <c r="B28" s="96" t="s">
        <v>28</v>
      </c>
      <c r="C28" s="185" t="s">
        <v>54</v>
      </c>
      <c r="D28" s="99">
        <v>3</v>
      </c>
      <c r="E28" s="91">
        <v>3</v>
      </c>
      <c r="F28" s="88">
        <v>0</v>
      </c>
      <c r="G28" s="75">
        <v>0</v>
      </c>
      <c r="H28" s="65">
        <v>0</v>
      </c>
      <c r="I28" s="101">
        <v>16</v>
      </c>
      <c r="J28" s="183">
        <v>7</v>
      </c>
      <c r="K28" s="104">
        <v>34</v>
      </c>
      <c r="L28" s="105">
        <v>16</v>
      </c>
      <c r="M28" s="104">
        <v>928</v>
      </c>
      <c r="N28" s="107">
        <v>803</v>
      </c>
      <c r="O28" s="67">
        <f aca="true" t="shared" si="2" ref="O28:O34">E28*4+F28*3+G28*2+H28*1</f>
        <v>12</v>
      </c>
    </row>
    <row r="29" spans="2:15" ht="23.25" customHeight="1">
      <c r="B29" s="96" t="s">
        <v>39</v>
      </c>
      <c r="C29" s="185" t="s">
        <v>29</v>
      </c>
      <c r="D29" s="99">
        <v>3</v>
      </c>
      <c r="E29" s="91">
        <v>2</v>
      </c>
      <c r="F29" s="89">
        <v>0</v>
      </c>
      <c r="G29" s="68">
        <v>0</v>
      </c>
      <c r="H29" s="65">
        <v>1</v>
      </c>
      <c r="I29" s="101">
        <v>12</v>
      </c>
      <c r="J29" s="105">
        <v>11</v>
      </c>
      <c r="K29" s="104">
        <v>24</v>
      </c>
      <c r="L29" s="105">
        <v>29</v>
      </c>
      <c r="M29" s="104">
        <v>911</v>
      </c>
      <c r="N29" s="107">
        <v>971</v>
      </c>
      <c r="O29" s="67">
        <f t="shared" si="2"/>
        <v>9</v>
      </c>
    </row>
    <row r="30" spans="2:15" ht="23.25" customHeight="1">
      <c r="B30" s="96" t="s">
        <v>40</v>
      </c>
      <c r="C30" s="185" t="s">
        <v>56</v>
      </c>
      <c r="D30" s="99">
        <v>2</v>
      </c>
      <c r="E30" s="91">
        <v>2</v>
      </c>
      <c r="F30" s="89">
        <v>0</v>
      </c>
      <c r="G30" s="68">
        <v>0</v>
      </c>
      <c r="H30" s="65">
        <v>0</v>
      </c>
      <c r="I30" s="101">
        <v>12</v>
      </c>
      <c r="J30" s="105">
        <v>4</v>
      </c>
      <c r="K30" s="104">
        <v>26</v>
      </c>
      <c r="L30" s="105">
        <v>10</v>
      </c>
      <c r="M30" s="104">
        <v>700</v>
      </c>
      <c r="N30" s="107">
        <v>500</v>
      </c>
      <c r="O30" s="67">
        <f t="shared" si="2"/>
        <v>8</v>
      </c>
    </row>
    <row r="31" spans="2:15" ht="23.25" customHeight="1">
      <c r="B31" s="96" t="s">
        <v>59</v>
      </c>
      <c r="C31" s="185" t="s">
        <v>49</v>
      </c>
      <c r="D31" s="99">
        <v>3</v>
      </c>
      <c r="E31" s="91">
        <v>1</v>
      </c>
      <c r="F31" s="89">
        <v>0</v>
      </c>
      <c r="G31" s="68">
        <v>0</v>
      </c>
      <c r="H31" s="65">
        <v>2</v>
      </c>
      <c r="I31" s="101">
        <v>12</v>
      </c>
      <c r="J31" s="105">
        <v>10</v>
      </c>
      <c r="K31" s="104">
        <v>28</v>
      </c>
      <c r="L31" s="105">
        <v>21</v>
      </c>
      <c r="M31" s="104">
        <v>870</v>
      </c>
      <c r="N31" s="107">
        <v>816</v>
      </c>
      <c r="O31" s="67">
        <f t="shared" si="2"/>
        <v>6</v>
      </c>
    </row>
    <row r="32" spans="2:15" ht="24" customHeight="1">
      <c r="B32" s="96" t="s">
        <v>41</v>
      </c>
      <c r="C32" s="185" t="s">
        <v>43</v>
      </c>
      <c r="D32" s="99">
        <v>2</v>
      </c>
      <c r="E32" s="91">
        <v>1</v>
      </c>
      <c r="F32" s="89">
        <v>0</v>
      </c>
      <c r="G32" s="68">
        <v>0</v>
      </c>
      <c r="H32" s="65">
        <v>1</v>
      </c>
      <c r="I32" s="101">
        <v>8</v>
      </c>
      <c r="J32" s="105">
        <v>8</v>
      </c>
      <c r="K32" s="104">
        <v>19</v>
      </c>
      <c r="L32" s="105">
        <v>19</v>
      </c>
      <c r="M32" s="104">
        <v>648</v>
      </c>
      <c r="N32" s="107">
        <v>682</v>
      </c>
      <c r="O32" s="67">
        <f t="shared" si="2"/>
        <v>5</v>
      </c>
    </row>
    <row r="33" spans="2:15" ht="24" customHeight="1">
      <c r="B33" s="96" t="s">
        <v>81</v>
      </c>
      <c r="C33" s="185" t="s">
        <v>50</v>
      </c>
      <c r="D33" s="99">
        <v>3</v>
      </c>
      <c r="E33" s="91">
        <v>0</v>
      </c>
      <c r="F33" s="89">
        <v>0</v>
      </c>
      <c r="G33" s="68">
        <v>0</v>
      </c>
      <c r="H33" s="65">
        <v>3</v>
      </c>
      <c r="I33" s="101">
        <v>6</v>
      </c>
      <c r="J33" s="105">
        <v>18</v>
      </c>
      <c r="K33" s="104">
        <v>16</v>
      </c>
      <c r="L33" s="105">
        <v>36</v>
      </c>
      <c r="M33" s="104">
        <v>834</v>
      </c>
      <c r="N33" s="107">
        <v>953</v>
      </c>
      <c r="O33" s="67">
        <f t="shared" si="2"/>
        <v>3</v>
      </c>
    </row>
    <row r="34" spans="2:15" ht="23.25" customHeight="1" thickBot="1">
      <c r="B34" s="186" t="s">
        <v>139</v>
      </c>
      <c r="C34" s="187" t="s">
        <v>121</v>
      </c>
      <c r="D34" s="188">
        <v>2</v>
      </c>
      <c r="E34" s="92">
        <v>0</v>
      </c>
      <c r="F34" s="90">
        <v>0</v>
      </c>
      <c r="G34" s="71">
        <v>0</v>
      </c>
      <c r="H34" s="72">
        <v>2</v>
      </c>
      <c r="I34" s="189">
        <v>4</v>
      </c>
      <c r="J34" s="190">
        <v>12</v>
      </c>
      <c r="K34" s="191">
        <v>10</v>
      </c>
      <c r="L34" s="190">
        <v>26</v>
      </c>
      <c r="M34" s="191">
        <v>528</v>
      </c>
      <c r="N34" s="192">
        <v>694</v>
      </c>
      <c r="O34" s="73">
        <f t="shared" si="2"/>
        <v>2</v>
      </c>
    </row>
  </sheetData>
  <sheetProtection password="CC26" sheet="1"/>
  <mergeCells count="4">
    <mergeCell ref="B2:O2"/>
    <mergeCell ref="B3:O3"/>
    <mergeCell ref="B25:O25"/>
    <mergeCell ref="B14:O1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129" t="s">
        <v>1</v>
      </c>
      <c r="C3" s="130"/>
      <c r="D3" s="208" t="s">
        <v>70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 t="s">
        <v>42</v>
      </c>
      <c r="R3" s="209"/>
      <c r="S3" s="210" t="s">
        <v>104</v>
      </c>
      <c r="T3" s="210"/>
    </row>
    <row r="4" spans="2:20" ht="19.5" customHeight="1" thickTop="1">
      <c r="B4" s="131" t="s">
        <v>3</v>
      </c>
      <c r="C4" s="132"/>
      <c r="D4" s="211" t="s">
        <v>43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2" t="s">
        <v>14</v>
      </c>
      <c r="R4" s="212"/>
      <c r="S4" s="213" t="s">
        <v>252</v>
      </c>
      <c r="T4" s="213"/>
    </row>
    <row r="5" spans="2:20" ht="19.5" customHeight="1">
      <c r="B5" s="131" t="s">
        <v>4</v>
      </c>
      <c r="C5" s="133"/>
      <c r="D5" s="220" t="s">
        <v>49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 t="s">
        <v>2</v>
      </c>
      <c r="R5" s="221"/>
      <c r="S5" s="229" t="s">
        <v>236</v>
      </c>
      <c r="T5" s="230"/>
    </row>
    <row r="6" spans="2:20" ht="19.5" customHeight="1" thickBot="1">
      <c r="B6" s="134" t="s">
        <v>5</v>
      </c>
      <c r="C6" s="135"/>
      <c r="D6" s="215" t="s">
        <v>278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136"/>
      <c r="R6" s="137"/>
      <c r="S6" s="138" t="s">
        <v>39</v>
      </c>
      <c r="T6" s="139" t="s">
        <v>27</v>
      </c>
    </row>
    <row r="7" spans="2:20" ht="24.75" customHeight="1">
      <c r="B7" s="140"/>
      <c r="C7" s="141" t="str">
        <f>D4</f>
        <v>TJ Sokol Doubravka A</v>
      </c>
      <c r="D7" s="141" t="str">
        <f>D5</f>
        <v>TJ Sokol České Budějovice</v>
      </c>
      <c r="E7" s="216" t="s">
        <v>6</v>
      </c>
      <c r="F7" s="216"/>
      <c r="G7" s="216"/>
      <c r="H7" s="216"/>
      <c r="I7" s="216"/>
      <c r="J7" s="216"/>
      <c r="K7" s="216"/>
      <c r="L7" s="216"/>
      <c r="M7" s="216"/>
      <c r="N7" s="217" t="s">
        <v>15</v>
      </c>
      <c r="O7" s="217"/>
      <c r="P7" s="217" t="s">
        <v>16</v>
      </c>
      <c r="Q7" s="217"/>
      <c r="R7" s="217" t="s">
        <v>17</v>
      </c>
      <c r="S7" s="217"/>
      <c r="T7" s="142" t="s">
        <v>7</v>
      </c>
    </row>
    <row r="8" spans="2:20" ht="9.75" customHeight="1" thickBot="1">
      <c r="B8" s="143"/>
      <c r="C8" s="144"/>
      <c r="D8" s="145"/>
      <c r="E8" s="218">
        <v>1</v>
      </c>
      <c r="F8" s="218"/>
      <c r="G8" s="218"/>
      <c r="H8" s="218">
        <v>2</v>
      </c>
      <c r="I8" s="218"/>
      <c r="J8" s="218"/>
      <c r="K8" s="218">
        <v>3</v>
      </c>
      <c r="L8" s="218"/>
      <c r="M8" s="218"/>
      <c r="N8" s="146"/>
      <c r="O8" s="147"/>
      <c r="P8" s="146"/>
      <c r="Q8" s="147"/>
      <c r="R8" s="146"/>
      <c r="S8" s="147"/>
      <c r="T8" s="148"/>
    </row>
    <row r="9" spans="2:20" ht="30" customHeight="1" thickTop="1">
      <c r="B9" s="149" t="s">
        <v>26</v>
      </c>
      <c r="C9" s="150" t="s">
        <v>253</v>
      </c>
      <c r="D9" s="151" t="s">
        <v>254</v>
      </c>
      <c r="E9" s="152">
        <v>21</v>
      </c>
      <c r="F9" s="153" t="s">
        <v>24</v>
      </c>
      <c r="G9" s="154">
        <v>16</v>
      </c>
      <c r="H9" s="152">
        <v>21</v>
      </c>
      <c r="I9" s="153" t="s">
        <v>24</v>
      </c>
      <c r="J9" s="154">
        <v>16</v>
      </c>
      <c r="K9" s="152"/>
      <c r="L9" s="153" t="s">
        <v>24</v>
      </c>
      <c r="M9" s="154"/>
      <c r="N9" s="155">
        <f aca="true" t="shared" si="0" ref="N9:N17">E9+H9+K9</f>
        <v>42</v>
      </c>
      <c r="O9" s="156">
        <f aca="true" t="shared" si="1" ref="O9:O17">G9+J9+M9</f>
        <v>32</v>
      </c>
      <c r="P9" s="157">
        <f aca="true" t="shared" si="2" ref="P9:P17">IF(E9&gt;G9,1,0)+IF(H9&gt;J9,1,0)+IF(K9&gt;M9,1,0)</f>
        <v>2</v>
      </c>
      <c r="Q9" s="158">
        <f aca="true" t="shared" si="3" ref="Q9:Q17">IF(E9&lt;G9,1,0)+IF(H9&lt;J9,1,0)+IF(K9&lt;M9,1,0)</f>
        <v>0</v>
      </c>
      <c r="R9" s="159">
        <f aca="true" t="shared" si="4" ref="R9:S17">IF(P9=2,1,0)</f>
        <v>1</v>
      </c>
      <c r="S9" s="160">
        <f t="shared" si="4"/>
        <v>0</v>
      </c>
      <c r="T9" s="161"/>
    </row>
    <row r="10" spans="2:20" ht="30" customHeight="1">
      <c r="B10" s="149" t="s">
        <v>23</v>
      </c>
      <c r="C10" s="150" t="s">
        <v>255</v>
      </c>
      <c r="D10" s="150" t="s">
        <v>256</v>
      </c>
      <c r="E10" s="152">
        <v>21</v>
      </c>
      <c r="F10" s="158" t="s">
        <v>24</v>
      </c>
      <c r="G10" s="154">
        <v>19</v>
      </c>
      <c r="H10" s="152">
        <v>21</v>
      </c>
      <c r="I10" s="158" t="s">
        <v>24</v>
      </c>
      <c r="J10" s="154">
        <v>14</v>
      </c>
      <c r="K10" s="152"/>
      <c r="L10" s="158" t="s">
        <v>24</v>
      </c>
      <c r="M10" s="154"/>
      <c r="N10" s="155">
        <f t="shared" si="0"/>
        <v>42</v>
      </c>
      <c r="O10" s="156">
        <f t="shared" si="1"/>
        <v>33</v>
      </c>
      <c r="P10" s="157">
        <f t="shared" si="2"/>
        <v>2</v>
      </c>
      <c r="Q10" s="158">
        <f t="shared" si="3"/>
        <v>0</v>
      </c>
      <c r="R10" s="162">
        <f t="shared" si="4"/>
        <v>1</v>
      </c>
      <c r="S10" s="160">
        <f t="shared" si="4"/>
        <v>0</v>
      </c>
      <c r="T10" s="161"/>
    </row>
    <row r="11" spans="2:20" ht="30" customHeight="1">
      <c r="B11" s="149" t="s">
        <v>22</v>
      </c>
      <c r="C11" s="150" t="s">
        <v>257</v>
      </c>
      <c r="D11" s="150" t="s">
        <v>258</v>
      </c>
      <c r="E11" s="152">
        <v>21</v>
      </c>
      <c r="F11" s="158" t="s">
        <v>24</v>
      </c>
      <c r="G11" s="154">
        <v>15</v>
      </c>
      <c r="H11" s="152">
        <v>21</v>
      </c>
      <c r="I11" s="158" t="s">
        <v>24</v>
      </c>
      <c r="J11" s="154">
        <v>15</v>
      </c>
      <c r="K11" s="152"/>
      <c r="L11" s="158" t="s">
        <v>24</v>
      </c>
      <c r="M11" s="154"/>
      <c r="N11" s="155">
        <f t="shared" si="0"/>
        <v>42</v>
      </c>
      <c r="O11" s="156">
        <f t="shared" si="1"/>
        <v>30</v>
      </c>
      <c r="P11" s="157">
        <f t="shared" si="2"/>
        <v>2</v>
      </c>
      <c r="Q11" s="158">
        <f t="shared" si="3"/>
        <v>0</v>
      </c>
      <c r="R11" s="162">
        <f t="shared" si="4"/>
        <v>1</v>
      </c>
      <c r="S11" s="160">
        <f t="shared" si="4"/>
        <v>0</v>
      </c>
      <c r="T11" s="161"/>
    </row>
    <row r="12" spans="2:20" ht="30" customHeight="1">
      <c r="B12" s="149" t="s">
        <v>21</v>
      </c>
      <c r="C12" s="150" t="s">
        <v>259</v>
      </c>
      <c r="D12" s="150" t="s">
        <v>260</v>
      </c>
      <c r="E12" s="152">
        <v>21</v>
      </c>
      <c r="F12" s="158" t="s">
        <v>24</v>
      </c>
      <c r="G12" s="154">
        <v>17</v>
      </c>
      <c r="H12" s="152">
        <v>21</v>
      </c>
      <c r="I12" s="158" t="s">
        <v>24</v>
      </c>
      <c r="J12" s="154">
        <v>8</v>
      </c>
      <c r="K12" s="152"/>
      <c r="L12" s="158" t="s">
        <v>24</v>
      </c>
      <c r="M12" s="154"/>
      <c r="N12" s="155">
        <f t="shared" si="0"/>
        <v>42</v>
      </c>
      <c r="O12" s="156">
        <f t="shared" si="1"/>
        <v>25</v>
      </c>
      <c r="P12" s="157">
        <f t="shared" si="2"/>
        <v>2</v>
      </c>
      <c r="Q12" s="158">
        <f t="shared" si="3"/>
        <v>0</v>
      </c>
      <c r="R12" s="162">
        <f t="shared" si="4"/>
        <v>1</v>
      </c>
      <c r="S12" s="160">
        <f t="shared" si="4"/>
        <v>0</v>
      </c>
      <c r="T12" s="161"/>
    </row>
    <row r="13" spans="2:20" ht="30" customHeight="1">
      <c r="B13" s="149" t="s">
        <v>20</v>
      </c>
      <c r="C13" s="150" t="s">
        <v>71</v>
      </c>
      <c r="D13" s="150" t="s">
        <v>232</v>
      </c>
      <c r="E13" s="152">
        <v>21</v>
      </c>
      <c r="F13" s="158" t="s">
        <v>24</v>
      </c>
      <c r="G13" s="154">
        <v>18</v>
      </c>
      <c r="H13" s="152">
        <v>21</v>
      </c>
      <c r="I13" s="158" t="s">
        <v>24</v>
      </c>
      <c r="J13" s="154">
        <v>17</v>
      </c>
      <c r="K13" s="152"/>
      <c r="L13" s="158" t="s">
        <v>24</v>
      </c>
      <c r="M13" s="154"/>
      <c r="N13" s="155">
        <f t="shared" si="0"/>
        <v>42</v>
      </c>
      <c r="O13" s="156">
        <f t="shared" si="1"/>
        <v>35</v>
      </c>
      <c r="P13" s="157">
        <f t="shared" si="2"/>
        <v>2</v>
      </c>
      <c r="Q13" s="158">
        <f t="shared" si="3"/>
        <v>0</v>
      </c>
      <c r="R13" s="162">
        <f t="shared" si="4"/>
        <v>1</v>
      </c>
      <c r="S13" s="160">
        <f t="shared" si="4"/>
        <v>0</v>
      </c>
      <c r="T13" s="161"/>
    </row>
    <row r="14" spans="2:20" ht="30" customHeight="1">
      <c r="B14" s="149" t="s">
        <v>19</v>
      </c>
      <c r="C14" s="150" t="s">
        <v>58</v>
      </c>
      <c r="D14" s="150" t="s">
        <v>234</v>
      </c>
      <c r="E14" s="152">
        <v>21</v>
      </c>
      <c r="F14" s="158" t="s">
        <v>24</v>
      </c>
      <c r="G14" s="154">
        <v>16</v>
      </c>
      <c r="H14" s="152">
        <v>21</v>
      </c>
      <c r="I14" s="158" t="s">
        <v>24</v>
      </c>
      <c r="J14" s="154">
        <v>17</v>
      </c>
      <c r="K14" s="152"/>
      <c r="L14" s="158" t="s">
        <v>24</v>
      </c>
      <c r="M14" s="154"/>
      <c r="N14" s="155">
        <f t="shared" si="0"/>
        <v>42</v>
      </c>
      <c r="O14" s="156">
        <f t="shared" si="1"/>
        <v>33</v>
      </c>
      <c r="P14" s="157">
        <f t="shared" si="2"/>
        <v>2</v>
      </c>
      <c r="Q14" s="158">
        <f t="shared" si="3"/>
        <v>0</v>
      </c>
      <c r="R14" s="162">
        <f t="shared" si="4"/>
        <v>1</v>
      </c>
      <c r="S14" s="160">
        <f t="shared" si="4"/>
        <v>0</v>
      </c>
      <c r="T14" s="161"/>
    </row>
    <row r="15" spans="2:20" ht="30" customHeight="1">
      <c r="B15" s="149" t="s">
        <v>25</v>
      </c>
      <c r="C15" s="150" t="s">
        <v>72</v>
      </c>
      <c r="D15" s="150" t="s">
        <v>261</v>
      </c>
      <c r="E15" s="152">
        <v>21</v>
      </c>
      <c r="F15" s="158" t="s">
        <v>24</v>
      </c>
      <c r="G15" s="154">
        <v>14</v>
      </c>
      <c r="H15" s="152">
        <v>21</v>
      </c>
      <c r="I15" s="158" t="s">
        <v>24</v>
      </c>
      <c r="J15" s="154">
        <v>8</v>
      </c>
      <c r="K15" s="152"/>
      <c r="L15" s="158" t="s">
        <v>24</v>
      </c>
      <c r="M15" s="154"/>
      <c r="N15" s="155">
        <f t="shared" si="0"/>
        <v>42</v>
      </c>
      <c r="O15" s="156">
        <f t="shared" si="1"/>
        <v>22</v>
      </c>
      <c r="P15" s="157">
        <f t="shared" si="2"/>
        <v>2</v>
      </c>
      <c r="Q15" s="158">
        <f t="shared" si="3"/>
        <v>0</v>
      </c>
      <c r="R15" s="162">
        <f t="shared" si="4"/>
        <v>1</v>
      </c>
      <c r="S15" s="160">
        <f t="shared" si="4"/>
        <v>0</v>
      </c>
      <c r="T15" s="161"/>
    </row>
    <row r="16" spans="2:20" ht="30" customHeight="1">
      <c r="B16" s="149" t="s">
        <v>18</v>
      </c>
      <c r="C16" s="150" t="s">
        <v>138</v>
      </c>
      <c r="D16" s="150" t="s">
        <v>179</v>
      </c>
      <c r="E16" s="152">
        <v>21</v>
      </c>
      <c r="F16" s="158" t="s">
        <v>24</v>
      </c>
      <c r="G16" s="154">
        <v>17</v>
      </c>
      <c r="H16" s="152">
        <v>18</v>
      </c>
      <c r="I16" s="158" t="s">
        <v>24</v>
      </c>
      <c r="J16" s="154">
        <v>21</v>
      </c>
      <c r="K16" s="152">
        <v>21</v>
      </c>
      <c r="L16" s="158" t="s">
        <v>24</v>
      </c>
      <c r="M16" s="154">
        <v>11</v>
      </c>
      <c r="N16" s="155">
        <f t="shared" si="0"/>
        <v>60</v>
      </c>
      <c r="O16" s="156">
        <f t="shared" si="1"/>
        <v>49</v>
      </c>
      <c r="P16" s="157">
        <f t="shared" si="2"/>
        <v>2</v>
      </c>
      <c r="Q16" s="158">
        <f t="shared" si="3"/>
        <v>1</v>
      </c>
      <c r="R16" s="162">
        <f t="shared" si="4"/>
        <v>1</v>
      </c>
      <c r="S16" s="160">
        <f t="shared" si="4"/>
        <v>0</v>
      </c>
      <c r="T16" s="161"/>
    </row>
    <row r="17" spans="2:20" ht="30" customHeight="1" thickBot="1">
      <c r="B17" s="163"/>
      <c r="C17" s="164"/>
      <c r="D17" s="164"/>
      <c r="E17" s="165"/>
      <c r="F17" s="166" t="s">
        <v>24</v>
      </c>
      <c r="G17" s="167"/>
      <c r="H17" s="165"/>
      <c r="I17" s="166" t="s">
        <v>24</v>
      </c>
      <c r="J17" s="167"/>
      <c r="K17" s="165"/>
      <c r="L17" s="166" t="s">
        <v>24</v>
      </c>
      <c r="M17" s="167"/>
      <c r="N17" s="168">
        <f t="shared" si="0"/>
        <v>0</v>
      </c>
      <c r="O17" s="169">
        <f t="shared" si="1"/>
        <v>0</v>
      </c>
      <c r="P17" s="170">
        <f t="shared" si="2"/>
        <v>0</v>
      </c>
      <c r="Q17" s="166">
        <f t="shared" si="3"/>
        <v>0</v>
      </c>
      <c r="R17" s="171">
        <f t="shared" si="4"/>
        <v>0</v>
      </c>
      <c r="S17" s="172">
        <f t="shared" si="4"/>
        <v>0</v>
      </c>
      <c r="T17" s="173"/>
    </row>
    <row r="18" spans="2:20" ht="34.5" customHeight="1" thickBot="1">
      <c r="B18" s="174" t="s">
        <v>8</v>
      </c>
      <c r="C18" s="219" t="str">
        <f>IF(R18&gt;S18,D4,IF(S18&gt;R18,D5,"remíza"))</f>
        <v>TJ Sokol Doubravka A</v>
      </c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175">
        <f aca="true" t="shared" si="5" ref="N18:S18">SUM(N9:N17)</f>
        <v>354</v>
      </c>
      <c r="O18" s="176">
        <f t="shared" si="5"/>
        <v>259</v>
      </c>
      <c r="P18" s="175">
        <f t="shared" si="5"/>
        <v>16</v>
      </c>
      <c r="Q18" s="177">
        <f t="shared" si="5"/>
        <v>1</v>
      </c>
      <c r="R18" s="175">
        <f t="shared" si="5"/>
        <v>8</v>
      </c>
      <c r="S18" s="176">
        <f t="shared" si="5"/>
        <v>0</v>
      </c>
      <c r="T18" s="178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79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2:20" ht="19.5" customHeight="1">
      <c r="B23" s="27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5" bottom="0.39375" header="0.5118110236220472" footer="0.5118110236220472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9" t="s">
        <v>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2:20" ht="19.5" customHeight="1" thickBot="1">
      <c r="B3" s="4" t="s">
        <v>1</v>
      </c>
      <c r="C3" s="39"/>
      <c r="D3" s="240" t="s">
        <v>70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43" t="s">
        <v>42</v>
      </c>
      <c r="R3" s="244"/>
      <c r="S3" s="240" t="s">
        <v>104</v>
      </c>
      <c r="T3" s="245"/>
    </row>
    <row r="4" spans="2:20" ht="19.5" customHeight="1" thickTop="1">
      <c r="B4" s="5" t="s">
        <v>3</v>
      </c>
      <c r="C4" s="6"/>
      <c r="D4" s="246" t="s">
        <v>56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9" t="s">
        <v>14</v>
      </c>
      <c r="R4" s="250"/>
      <c r="S4" s="251" t="s">
        <v>204</v>
      </c>
      <c r="T4" s="252"/>
    </row>
    <row r="5" spans="2:20" ht="19.5" customHeight="1">
      <c r="B5" s="5" t="s">
        <v>4</v>
      </c>
      <c r="C5" s="40"/>
      <c r="D5" s="224" t="s">
        <v>50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236</v>
      </c>
      <c r="T5" s="230"/>
    </row>
    <row r="6" spans="2:20" ht="19.5" customHeight="1" thickBot="1">
      <c r="B6" s="7" t="s">
        <v>5</v>
      </c>
      <c r="C6" s="123"/>
      <c r="D6" s="231" t="s">
        <v>235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1"/>
      <c r="R6" s="42"/>
      <c r="S6" s="77" t="s">
        <v>39</v>
      </c>
      <c r="T6" s="34" t="s">
        <v>27</v>
      </c>
    </row>
    <row r="7" spans="2:20" ht="24.75" customHeight="1">
      <c r="B7" s="8"/>
      <c r="C7" s="9" t="str">
        <f>D4</f>
        <v>TJ Jiskra Nejdek</v>
      </c>
      <c r="D7" s="9" t="str">
        <f>D5</f>
        <v>SKB Český Krumlov B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223</v>
      </c>
      <c r="D9" s="47" t="s">
        <v>247</v>
      </c>
      <c r="E9" s="35">
        <v>22</v>
      </c>
      <c r="F9" s="17" t="s">
        <v>24</v>
      </c>
      <c r="G9" s="36">
        <v>20</v>
      </c>
      <c r="H9" s="35">
        <v>27</v>
      </c>
      <c r="I9" s="17" t="s">
        <v>24</v>
      </c>
      <c r="J9" s="36">
        <v>15</v>
      </c>
      <c r="K9" s="35"/>
      <c r="L9" s="17" t="s">
        <v>24</v>
      </c>
      <c r="M9" s="36"/>
      <c r="N9" s="19">
        <f aca="true" t="shared" si="0" ref="N9:N17">E9+H9+K9</f>
        <v>49</v>
      </c>
      <c r="O9" s="20">
        <f aca="true" t="shared" si="1" ref="O9:O17">G9+J9+M9</f>
        <v>35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4" t="s">
        <v>23</v>
      </c>
      <c r="C10" s="46" t="s">
        <v>76</v>
      </c>
      <c r="D10" s="46" t="s">
        <v>76</v>
      </c>
      <c r="E10" s="35"/>
      <c r="F10" s="16" t="s">
        <v>24</v>
      </c>
      <c r="G10" s="36"/>
      <c r="H10" s="35"/>
      <c r="I10" s="16" t="s">
        <v>24</v>
      </c>
      <c r="J10" s="36"/>
      <c r="K10" s="35"/>
      <c r="L10" s="16" t="s">
        <v>24</v>
      </c>
      <c r="M10" s="36"/>
      <c r="N10" s="19">
        <f t="shared" si="0"/>
        <v>0</v>
      </c>
      <c r="O10" s="20">
        <f t="shared" si="1"/>
        <v>0</v>
      </c>
      <c r="P10" s="21">
        <f t="shared" si="2"/>
        <v>0</v>
      </c>
      <c r="Q10" s="16">
        <f t="shared" si="3"/>
        <v>0</v>
      </c>
      <c r="R10" s="31">
        <f aca="true" t="shared" si="4" ref="R10:S17">IF(P10=2,1,0)</f>
        <v>0</v>
      </c>
      <c r="S10" s="18">
        <f t="shared" si="4"/>
        <v>0</v>
      </c>
      <c r="T10" s="48"/>
    </row>
    <row r="11" spans="2:20" ht="30" customHeight="1">
      <c r="B11" s="124" t="s">
        <v>22</v>
      </c>
      <c r="C11" s="46" t="s">
        <v>226</v>
      </c>
      <c r="D11" s="46" t="s">
        <v>248</v>
      </c>
      <c r="E11" s="35">
        <v>21</v>
      </c>
      <c r="F11" s="16" t="s">
        <v>24</v>
      </c>
      <c r="G11" s="36">
        <v>19</v>
      </c>
      <c r="H11" s="35">
        <v>21</v>
      </c>
      <c r="I11" s="16" t="s">
        <v>24</v>
      </c>
      <c r="J11" s="36">
        <v>19</v>
      </c>
      <c r="K11" s="35"/>
      <c r="L11" s="16" t="s">
        <v>24</v>
      </c>
      <c r="M11" s="36"/>
      <c r="N11" s="19">
        <f t="shared" si="0"/>
        <v>42</v>
      </c>
      <c r="O11" s="20">
        <f t="shared" si="1"/>
        <v>38</v>
      </c>
      <c r="P11" s="21">
        <f t="shared" si="2"/>
        <v>2</v>
      </c>
      <c r="Q11" s="16">
        <f t="shared" si="3"/>
        <v>0</v>
      </c>
      <c r="R11" s="31">
        <f t="shared" si="4"/>
        <v>1</v>
      </c>
      <c r="S11" s="18">
        <f t="shared" si="4"/>
        <v>0</v>
      </c>
      <c r="T11" s="48"/>
    </row>
    <row r="12" spans="2:20" ht="30" customHeight="1">
      <c r="B12" s="124" t="s">
        <v>21</v>
      </c>
      <c r="C12" s="46" t="s">
        <v>228</v>
      </c>
      <c r="D12" s="46" t="s">
        <v>249</v>
      </c>
      <c r="E12" s="35">
        <v>21</v>
      </c>
      <c r="F12" s="16" t="s">
        <v>24</v>
      </c>
      <c r="G12" s="36">
        <v>10</v>
      </c>
      <c r="H12" s="35">
        <v>21</v>
      </c>
      <c r="I12" s="16" t="s">
        <v>24</v>
      </c>
      <c r="J12" s="36">
        <v>15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25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/>
    </row>
    <row r="13" spans="2:20" ht="30" customHeight="1">
      <c r="B13" s="124" t="s">
        <v>20</v>
      </c>
      <c r="C13" s="46" t="s">
        <v>230</v>
      </c>
      <c r="D13" s="46" t="s">
        <v>250</v>
      </c>
      <c r="E13" s="35">
        <v>21</v>
      </c>
      <c r="F13" s="16" t="s">
        <v>24</v>
      </c>
      <c r="G13" s="36">
        <v>15</v>
      </c>
      <c r="H13" s="35">
        <v>21</v>
      </c>
      <c r="I13" s="16" t="s">
        <v>24</v>
      </c>
      <c r="J13" s="36">
        <v>13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28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4" t="s">
        <v>19</v>
      </c>
      <c r="C14" s="46" t="s">
        <v>145</v>
      </c>
      <c r="D14" s="46" t="s">
        <v>158</v>
      </c>
      <c r="E14" s="35">
        <v>21</v>
      </c>
      <c r="F14" s="16" t="s">
        <v>24</v>
      </c>
      <c r="G14" s="36">
        <v>17</v>
      </c>
      <c r="H14" s="35">
        <v>21</v>
      </c>
      <c r="I14" s="16" t="s">
        <v>24</v>
      </c>
      <c r="J14" s="36">
        <v>16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33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/>
    </row>
    <row r="15" spans="2:20" ht="30" customHeight="1">
      <c r="B15" s="124" t="s">
        <v>25</v>
      </c>
      <c r="C15" s="46" t="s">
        <v>79</v>
      </c>
      <c r="D15" s="46" t="s">
        <v>251</v>
      </c>
      <c r="E15" s="35">
        <v>21</v>
      </c>
      <c r="F15" s="16" t="s">
        <v>24</v>
      </c>
      <c r="G15" s="36">
        <v>17</v>
      </c>
      <c r="H15" s="35">
        <v>21</v>
      </c>
      <c r="I15" s="16" t="s">
        <v>24</v>
      </c>
      <c r="J15" s="36">
        <v>15</v>
      </c>
      <c r="K15" s="35"/>
      <c r="L15" s="16" t="s">
        <v>24</v>
      </c>
      <c r="M15" s="36"/>
      <c r="N15" s="19">
        <f>E15+H15+K15</f>
        <v>42</v>
      </c>
      <c r="O15" s="20">
        <f>G15+J15+M15</f>
        <v>32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4" t="s">
        <v>18</v>
      </c>
      <c r="C16" s="46" t="s">
        <v>80</v>
      </c>
      <c r="D16" s="46" t="s">
        <v>75</v>
      </c>
      <c r="E16" s="35">
        <v>21</v>
      </c>
      <c r="F16" s="16" t="s">
        <v>24</v>
      </c>
      <c r="G16" s="36">
        <v>5</v>
      </c>
      <c r="H16" s="35">
        <v>21</v>
      </c>
      <c r="I16" s="16" t="s">
        <v>24</v>
      </c>
      <c r="J16" s="36">
        <v>15</v>
      </c>
      <c r="K16" s="35"/>
      <c r="L16" s="16" t="s">
        <v>24</v>
      </c>
      <c r="M16" s="36"/>
      <c r="N16" s="19">
        <f>E16+H16+K16</f>
        <v>42</v>
      </c>
      <c r="O16" s="20">
        <f>G16+J16+M16</f>
        <v>20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22" t="str">
        <f>IF(R18&gt;S18,D4,IF(S18&gt;R18,D5,"remíza"))</f>
        <v>TJ Jiskra Nejdek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2">
        <f aca="true" t="shared" si="5" ref="N18:S18">SUM(N9:N17)</f>
        <v>301</v>
      </c>
      <c r="O18" s="23">
        <f t="shared" si="5"/>
        <v>211</v>
      </c>
      <c r="P18" s="22">
        <f t="shared" si="5"/>
        <v>14</v>
      </c>
      <c r="Q18" s="24">
        <f t="shared" si="5"/>
        <v>0</v>
      </c>
      <c r="R18" s="22">
        <f t="shared" si="5"/>
        <v>7</v>
      </c>
      <c r="S18" s="23">
        <f t="shared" si="5"/>
        <v>0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9" t="s">
        <v>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2:20" ht="19.5" customHeight="1" thickBot="1">
      <c r="B3" s="4" t="s">
        <v>1</v>
      </c>
      <c r="C3" s="39"/>
      <c r="D3" s="240" t="s">
        <v>70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43" t="s">
        <v>42</v>
      </c>
      <c r="R3" s="244"/>
      <c r="S3" s="240" t="s">
        <v>104</v>
      </c>
      <c r="T3" s="245"/>
    </row>
    <row r="4" spans="2:20" ht="19.5" customHeight="1" thickTop="1">
      <c r="B4" s="5" t="s">
        <v>3</v>
      </c>
      <c r="C4" s="6"/>
      <c r="D4" s="246" t="s">
        <v>121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9" t="s">
        <v>14</v>
      </c>
      <c r="R4" s="250"/>
      <c r="S4" s="251" t="s">
        <v>204</v>
      </c>
      <c r="T4" s="252"/>
    </row>
    <row r="5" spans="2:20" ht="19.5" customHeight="1">
      <c r="B5" s="5" t="s">
        <v>4</v>
      </c>
      <c r="C5" s="40"/>
      <c r="D5" s="224" t="s">
        <v>54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205</v>
      </c>
      <c r="T5" s="230"/>
    </row>
    <row r="6" spans="2:20" ht="19.5" customHeight="1" thickBot="1">
      <c r="B6" s="7" t="s">
        <v>5</v>
      </c>
      <c r="C6" s="123"/>
      <c r="D6" s="231" t="s">
        <v>206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1"/>
      <c r="R6" s="42"/>
      <c r="S6" s="77" t="s">
        <v>39</v>
      </c>
      <c r="T6" s="34" t="s">
        <v>27</v>
      </c>
    </row>
    <row r="7" spans="2:20" ht="24.75" customHeight="1">
      <c r="B7" s="8"/>
      <c r="C7" s="9" t="str">
        <f>D4</f>
        <v>Keramika Chlumčany A</v>
      </c>
      <c r="D7" s="9" t="str">
        <f>D5</f>
        <v>USK Plzeň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207</v>
      </c>
      <c r="D9" s="47" t="s">
        <v>208</v>
      </c>
      <c r="E9" s="35">
        <v>14</v>
      </c>
      <c r="F9" s="17" t="s">
        <v>24</v>
      </c>
      <c r="G9" s="36">
        <v>21</v>
      </c>
      <c r="H9" s="35">
        <v>11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25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/>
    </row>
    <row r="10" spans="2:20" ht="30" customHeight="1">
      <c r="B10" s="124" t="s">
        <v>23</v>
      </c>
      <c r="C10" s="46" t="s">
        <v>128</v>
      </c>
      <c r="D10" s="46" t="s">
        <v>209</v>
      </c>
      <c r="E10" s="35">
        <v>10</v>
      </c>
      <c r="F10" s="16" t="s">
        <v>24</v>
      </c>
      <c r="G10" s="36">
        <v>21</v>
      </c>
      <c r="H10" s="35">
        <v>12</v>
      </c>
      <c r="I10" s="16" t="s">
        <v>24</v>
      </c>
      <c r="J10" s="36">
        <v>21</v>
      </c>
      <c r="K10" s="35"/>
      <c r="L10" s="16" t="s">
        <v>24</v>
      </c>
      <c r="M10" s="36"/>
      <c r="N10" s="19">
        <f t="shared" si="0"/>
        <v>22</v>
      </c>
      <c r="O10" s="20">
        <f t="shared" si="1"/>
        <v>42</v>
      </c>
      <c r="P10" s="21">
        <f t="shared" si="2"/>
        <v>0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4" t="s">
        <v>22</v>
      </c>
      <c r="C11" s="46" t="s">
        <v>130</v>
      </c>
      <c r="D11" s="46" t="s">
        <v>210</v>
      </c>
      <c r="E11" s="35">
        <v>9</v>
      </c>
      <c r="F11" s="16" t="s">
        <v>24</v>
      </c>
      <c r="G11" s="36">
        <v>21</v>
      </c>
      <c r="H11" s="35">
        <v>11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20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4" t="s">
        <v>21</v>
      </c>
      <c r="C12" s="46" t="s">
        <v>132</v>
      </c>
      <c r="D12" s="46" t="s">
        <v>211</v>
      </c>
      <c r="E12" s="35">
        <v>15</v>
      </c>
      <c r="F12" s="16" t="s">
        <v>24</v>
      </c>
      <c r="G12" s="36">
        <v>21</v>
      </c>
      <c r="H12" s="35">
        <v>12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27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4" t="s">
        <v>20</v>
      </c>
      <c r="C13" s="46" t="s">
        <v>134</v>
      </c>
      <c r="D13" s="46" t="s">
        <v>212</v>
      </c>
      <c r="E13" s="35">
        <v>21</v>
      </c>
      <c r="F13" s="16" t="s">
        <v>24</v>
      </c>
      <c r="G13" s="36">
        <v>18</v>
      </c>
      <c r="H13" s="35">
        <v>21</v>
      </c>
      <c r="I13" s="16" t="s">
        <v>24</v>
      </c>
      <c r="J13" s="36">
        <v>17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35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4" t="s">
        <v>19</v>
      </c>
      <c r="C14" s="46" t="s">
        <v>117</v>
      </c>
      <c r="D14" s="46" t="s">
        <v>160</v>
      </c>
      <c r="E14" s="35">
        <v>14</v>
      </c>
      <c r="F14" s="16" t="s">
        <v>24</v>
      </c>
      <c r="G14" s="36">
        <v>21</v>
      </c>
      <c r="H14" s="35">
        <v>17</v>
      </c>
      <c r="I14" s="16" t="s">
        <v>24</v>
      </c>
      <c r="J14" s="36">
        <v>21</v>
      </c>
      <c r="K14" s="35"/>
      <c r="L14" s="16" t="s">
        <v>24</v>
      </c>
      <c r="M14" s="36"/>
      <c r="N14" s="19">
        <f t="shared" si="0"/>
        <v>31</v>
      </c>
      <c r="O14" s="20">
        <f t="shared" si="1"/>
        <v>42</v>
      </c>
      <c r="P14" s="21">
        <f t="shared" si="2"/>
        <v>0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4" t="s">
        <v>25</v>
      </c>
      <c r="C15" s="46" t="s">
        <v>73</v>
      </c>
      <c r="D15" s="46" t="s">
        <v>162</v>
      </c>
      <c r="E15" s="35">
        <v>12</v>
      </c>
      <c r="F15" s="16" t="s">
        <v>24</v>
      </c>
      <c r="G15" s="36">
        <v>21</v>
      </c>
      <c r="H15" s="35">
        <v>14</v>
      </c>
      <c r="I15" s="16" t="s">
        <v>24</v>
      </c>
      <c r="J15" s="36">
        <v>21</v>
      </c>
      <c r="K15" s="35"/>
      <c r="L15" s="16" t="s">
        <v>24</v>
      </c>
      <c r="M15" s="36"/>
      <c r="N15" s="19">
        <f>E15+H15+K15</f>
        <v>26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/>
    </row>
    <row r="16" spans="2:20" ht="30" customHeight="1">
      <c r="B16" s="124" t="s">
        <v>18</v>
      </c>
      <c r="C16" s="46" t="s">
        <v>137</v>
      </c>
      <c r="D16" s="46" t="s">
        <v>163</v>
      </c>
      <c r="E16" s="35">
        <v>19</v>
      </c>
      <c r="F16" s="16" t="s">
        <v>24</v>
      </c>
      <c r="G16" s="36">
        <v>21</v>
      </c>
      <c r="H16" s="35">
        <v>18</v>
      </c>
      <c r="I16" s="16" t="s">
        <v>24</v>
      </c>
      <c r="J16" s="36">
        <v>21</v>
      </c>
      <c r="K16" s="35"/>
      <c r="L16" s="16" t="s">
        <v>24</v>
      </c>
      <c r="M16" s="36"/>
      <c r="N16" s="19">
        <f>E16+H16+K16</f>
        <v>37</v>
      </c>
      <c r="O16" s="20">
        <f>G16+J16+M16</f>
        <v>42</v>
      </c>
      <c r="P16" s="21">
        <f>IF(E16&gt;G16,1,0)+IF(H16&gt;J16,1,0)+IF(K16&gt;M16,1,0)</f>
        <v>0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/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22" t="str">
        <f>IF(R18&gt;S18,D4,IF(S18&gt;R18,D5,"remíza"))</f>
        <v>USK Plzeň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2">
        <f aca="true" t="shared" si="5" ref="N18:S18">SUM(N9:N17)</f>
        <v>230</v>
      </c>
      <c r="O18" s="23">
        <f t="shared" si="5"/>
        <v>329</v>
      </c>
      <c r="P18" s="22">
        <f t="shared" si="5"/>
        <v>2</v>
      </c>
      <c r="Q18" s="24">
        <f t="shared" si="5"/>
        <v>14</v>
      </c>
      <c r="R18" s="22">
        <f t="shared" si="5"/>
        <v>1</v>
      </c>
      <c r="S18" s="23">
        <f t="shared" si="5"/>
        <v>7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213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129" t="s">
        <v>1</v>
      </c>
      <c r="C3" s="130"/>
      <c r="D3" s="208" t="s">
        <v>70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 t="s">
        <v>42</v>
      </c>
      <c r="R3" s="209"/>
      <c r="S3" s="210" t="s">
        <v>104</v>
      </c>
      <c r="T3" s="210"/>
    </row>
    <row r="4" spans="2:20" ht="19.5" customHeight="1" thickTop="1">
      <c r="B4" s="131" t="s">
        <v>3</v>
      </c>
      <c r="C4" s="132"/>
      <c r="D4" s="211" t="s">
        <v>43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2" t="s">
        <v>14</v>
      </c>
      <c r="R4" s="212"/>
      <c r="S4" s="213" t="s">
        <v>252</v>
      </c>
      <c r="T4" s="213"/>
    </row>
    <row r="5" spans="2:20" ht="19.5" customHeight="1">
      <c r="B5" s="131" t="s">
        <v>4</v>
      </c>
      <c r="C5" s="133"/>
      <c r="D5" s="220" t="s">
        <v>54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 t="s">
        <v>2</v>
      </c>
      <c r="R5" s="221"/>
      <c r="S5" s="229" t="s">
        <v>236</v>
      </c>
      <c r="T5" s="230"/>
    </row>
    <row r="6" spans="2:20" ht="19.5" customHeight="1" thickBot="1">
      <c r="B6" s="134" t="s">
        <v>5</v>
      </c>
      <c r="C6" s="135"/>
      <c r="D6" s="215" t="s">
        <v>278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136"/>
      <c r="R6" s="137"/>
      <c r="S6" s="138" t="s">
        <v>39</v>
      </c>
      <c r="T6" s="139" t="s">
        <v>27</v>
      </c>
    </row>
    <row r="7" spans="2:20" ht="24.75" customHeight="1">
      <c r="B7" s="140"/>
      <c r="C7" s="141" t="str">
        <f>D4</f>
        <v>TJ Sokol Doubravka A</v>
      </c>
      <c r="D7" s="141" t="str">
        <f>D5</f>
        <v>USK Plzeň</v>
      </c>
      <c r="E7" s="216" t="s">
        <v>6</v>
      </c>
      <c r="F7" s="216"/>
      <c r="G7" s="216"/>
      <c r="H7" s="216"/>
      <c r="I7" s="216"/>
      <c r="J7" s="216"/>
      <c r="K7" s="216"/>
      <c r="L7" s="216"/>
      <c r="M7" s="216"/>
      <c r="N7" s="217" t="s">
        <v>15</v>
      </c>
      <c r="O7" s="217"/>
      <c r="P7" s="217" t="s">
        <v>16</v>
      </c>
      <c r="Q7" s="217"/>
      <c r="R7" s="217" t="s">
        <v>17</v>
      </c>
      <c r="S7" s="217"/>
      <c r="T7" s="142" t="s">
        <v>7</v>
      </c>
    </row>
    <row r="8" spans="2:20" ht="9.75" customHeight="1" thickBot="1">
      <c r="B8" s="143"/>
      <c r="C8" s="144"/>
      <c r="D8" s="145"/>
      <c r="E8" s="218">
        <v>1</v>
      </c>
      <c r="F8" s="218"/>
      <c r="G8" s="218"/>
      <c r="H8" s="218">
        <v>2</v>
      </c>
      <c r="I8" s="218"/>
      <c r="J8" s="218"/>
      <c r="K8" s="218">
        <v>3</v>
      </c>
      <c r="L8" s="218"/>
      <c r="M8" s="218"/>
      <c r="N8" s="146"/>
      <c r="O8" s="147"/>
      <c r="P8" s="146"/>
      <c r="Q8" s="147"/>
      <c r="R8" s="146"/>
      <c r="S8" s="147"/>
      <c r="T8" s="148"/>
    </row>
    <row r="9" spans="2:20" ht="30" customHeight="1" thickTop="1">
      <c r="B9" s="149" t="s">
        <v>26</v>
      </c>
      <c r="C9" s="150" t="s">
        <v>262</v>
      </c>
      <c r="D9" s="151" t="s">
        <v>263</v>
      </c>
      <c r="E9" s="152">
        <v>21</v>
      </c>
      <c r="F9" s="153" t="s">
        <v>24</v>
      </c>
      <c r="G9" s="154">
        <v>13</v>
      </c>
      <c r="H9" s="152">
        <v>16</v>
      </c>
      <c r="I9" s="153" t="s">
        <v>24</v>
      </c>
      <c r="J9" s="154">
        <v>21</v>
      </c>
      <c r="K9" s="152">
        <v>21</v>
      </c>
      <c r="L9" s="153" t="s">
        <v>24</v>
      </c>
      <c r="M9" s="154">
        <v>14</v>
      </c>
      <c r="N9" s="155">
        <f aca="true" t="shared" si="0" ref="N9:N17">E9+H9+K9</f>
        <v>58</v>
      </c>
      <c r="O9" s="156">
        <f aca="true" t="shared" si="1" ref="O9:O17">G9+J9+M9</f>
        <v>48</v>
      </c>
      <c r="P9" s="157">
        <f aca="true" t="shared" si="2" ref="P9:P17">IF(E9&gt;G9,1,0)+IF(H9&gt;J9,1,0)+IF(K9&gt;M9,1,0)</f>
        <v>2</v>
      </c>
      <c r="Q9" s="158">
        <f aca="true" t="shared" si="3" ref="Q9:Q17">IF(E9&lt;G9,1,0)+IF(H9&lt;J9,1,0)+IF(K9&lt;M9,1,0)</f>
        <v>1</v>
      </c>
      <c r="R9" s="159">
        <f aca="true" t="shared" si="4" ref="R9:S17">IF(P9=2,1,0)</f>
        <v>1</v>
      </c>
      <c r="S9" s="160">
        <f t="shared" si="4"/>
        <v>0</v>
      </c>
      <c r="T9" s="161"/>
    </row>
    <row r="10" spans="2:20" ht="30" customHeight="1">
      <c r="B10" s="149" t="s">
        <v>23</v>
      </c>
      <c r="C10" s="150" t="s">
        <v>264</v>
      </c>
      <c r="D10" s="150" t="s">
        <v>265</v>
      </c>
      <c r="E10" s="152">
        <v>16</v>
      </c>
      <c r="F10" s="158" t="s">
        <v>24</v>
      </c>
      <c r="G10" s="154">
        <v>21</v>
      </c>
      <c r="H10" s="152">
        <v>10</v>
      </c>
      <c r="I10" s="158" t="s">
        <v>24</v>
      </c>
      <c r="J10" s="154">
        <v>21</v>
      </c>
      <c r="K10" s="152"/>
      <c r="L10" s="158" t="s">
        <v>24</v>
      </c>
      <c r="M10" s="154"/>
      <c r="N10" s="155">
        <f t="shared" si="0"/>
        <v>26</v>
      </c>
      <c r="O10" s="156">
        <f t="shared" si="1"/>
        <v>42</v>
      </c>
      <c r="P10" s="157">
        <f t="shared" si="2"/>
        <v>0</v>
      </c>
      <c r="Q10" s="158">
        <f t="shared" si="3"/>
        <v>2</v>
      </c>
      <c r="R10" s="162">
        <f t="shared" si="4"/>
        <v>0</v>
      </c>
      <c r="S10" s="160">
        <f t="shared" si="4"/>
        <v>1</v>
      </c>
      <c r="T10" s="161"/>
    </row>
    <row r="11" spans="2:20" ht="30" customHeight="1">
      <c r="B11" s="149" t="s">
        <v>22</v>
      </c>
      <c r="C11" s="150" t="s">
        <v>257</v>
      </c>
      <c r="D11" s="150" t="s">
        <v>266</v>
      </c>
      <c r="E11" s="152">
        <v>21</v>
      </c>
      <c r="F11" s="158" t="s">
        <v>24</v>
      </c>
      <c r="G11" s="154">
        <v>17</v>
      </c>
      <c r="H11" s="152">
        <v>21</v>
      </c>
      <c r="I11" s="158" t="s">
        <v>24</v>
      </c>
      <c r="J11" s="154">
        <v>14</v>
      </c>
      <c r="K11" s="152"/>
      <c r="L11" s="158" t="s">
        <v>24</v>
      </c>
      <c r="M11" s="154"/>
      <c r="N11" s="155">
        <f t="shared" si="0"/>
        <v>42</v>
      </c>
      <c r="O11" s="156">
        <f t="shared" si="1"/>
        <v>31</v>
      </c>
      <c r="P11" s="157">
        <f t="shared" si="2"/>
        <v>2</v>
      </c>
      <c r="Q11" s="158">
        <f t="shared" si="3"/>
        <v>0</v>
      </c>
      <c r="R11" s="162">
        <f t="shared" si="4"/>
        <v>1</v>
      </c>
      <c r="S11" s="160">
        <f t="shared" si="4"/>
        <v>0</v>
      </c>
      <c r="T11" s="161"/>
    </row>
    <row r="12" spans="2:20" ht="30" customHeight="1">
      <c r="B12" s="149" t="s">
        <v>21</v>
      </c>
      <c r="C12" s="150" t="s">
        <v>267</v>
      </c>
      <c r="D12" s="150" t="s">
        <v>268</v>
      </c>
      <c r="E12" s="152">
        <v>21</v>
      </c>
      <c r="F12" s="158" t="s">
        <v>24</v>
      </c>
      <c r="G12" s="154">
        <v>11</v>
      </c>
      <c r="H12" s="152">
        <v>21</v>
      </c>
      <c r="I12" s="158" t="s">
        <v>24</v>
      </c>
      <c r="J12" s="154">
        <v>17</v>
      </c>
      <c r="K12" s="152"/>
      <c r="L12" s="158" t="s">
        <v>24</v>
      </c>
      <c r="M12" s="154"/>
      <c r="N12" s="155">
        <f t="shared" si="0"/>
        <v>42</v>
      </c>
      <c r="O12" s="156">
        <f t="shared" si="1"/>
        <v>28</v>
      </c>
      <c r="P12" s="157">
        <f t="shared" si="2"/>
        <v>2</v>
      </c>
      <c r="Q12" s="158">
        <f t="shared" si="3"/>
        <v>0</v>
      </c>
      <c r="R12" s="162">
        <f t="shared" si="4"/>
        <v>1</v>
      </c>
      <c r="S12" s="160">
        <f t="shared" si="4"/>
        <v>0</v>
      </c>
      <c r="T12" s="161"/>
    </row>
    <row r="13" spans="2:20" ht="30" customHeight="1">
      <c r="B13" s="149" t="s">
        <v>20</v>
      </c>
      <c r="C13" s="150" t="s">
        <v>71</v>
      </c>
      <c r="D13" s="150" t="s">
        <v>212</v>
      </c>
      <c r="E13" s="152">
        <v>21</v>
      </c>
      <c r="F13" s="158" t="s">
        <v>24</v>
      </c>
      <c r="G13" s="154">
        <v>18</v>
      </c>
      <c r="H13" s="152">
        <v>21</v>
      </c>
      <c r="I13" s="158" t="s">
        <v>24</v>
      </c>
      <c r="J13" s="154">
        <v>19</v>
      </c>
      <c r="K13" s="152"/>
      <c r="L13" s="158" t="s">
        <v>24</v>
      </c>
      <c r="M13" s="154"/>
      <c r="N13" s="155">
        <f t="shared" si="0"/>
        <v>42</v>
      </c>
      <c r="O13" s="156">
        <f t="shared" si="1"/>
        <v>37</v>
      </c>
      <c r="P13" s="157">
        <f t="shared" si="2"/>
        <v>2</v>
      </c>
      <c r="Q13" s="158">
        <f t="shared" si="3"/>
        <v>0</v>
      </c>
      <c r="R13" s="162">
        <f t="shared" si="4"/>
        <v>1</v>
      </c>
      <c r="S13" s="160">
        <f t="shared" si="4"/>
        <v>0</v>
      </c>
      <c r="T13" s="161"/>
    </row>
    <row r="14" spans="2:20" ht="30" customHeight="1">
      <c r="B14" s="149" t="s">
        <v>19</v>
      </c>
      <c r="C14" s="150" t="s">
        <v>58</v>
      </c>
      <c r="D14" s="150" t="s">
        <v>160</v>
      </c>
      <c r="E14" s="152">
        <v>21</v>
      </c>
      <c r="F14" s="158" t="s">
        <v>24</v>
      </c>
      <c r="G14" s="154">
        <v>17</v>
      </c>
      <c r="H14" s="152">
        <v>18</v>
      </c>
      <c r="I14" s="158" t="s">
        <v>24</v>
      </c>
      <c r="J14" s="154">
        <v>21</v>
      </c>
      <c r="K14" s="152">
        <v>11</v>
      </c>
      <c r="L14" s="158" t="s">
        <v>24</v>
      </c>
      <c r="M14" s="154">
        <v>21</v>
      </c>
      <c r="N14" s="155">
        <f t="shared" si="0"/>
        <v>50</v>
      </c>
      <c r="O14" s="156">
        <f t="shared" si="1"/>
        <v>59</v>
      </c>
      <c r="P14" s="157">
        <f t="shared" si="2"/>
        <v>1</v>
      </c>
      <c r="Q14" s="158">
        <f t="shared" si="3"/>
        <v>2</v>
      </c>
      <c r="R14" s="162">
        <f t="shared" si="4"/>
        <v>0</v>
      </c>
      <c r="S14" s="160">
        <f t="shared" si="4"/>
        <v>1</v>
      </c>
      <c r="T14" s="161"/>
    </row>
    <row r="15" spans="2:20" ht="30" customHeight="1">
      <c r="B15" s="149" t="s">
        <v>25</v>
      </c>
      <c r="C15" s="150" t="s">
        <v>136</v>
      </c>
      <c r="D15" s="150" t="s">
        <v>162</v>
      </c>
      <c r="E15" s="152">
        <v>20</v>
      </c>
      <c r="F15" s="158" t="s">
        <v>24</v>
      </c>
      <c r="G15" s="154">
        <v>22</v>
      </c>
      <c r="H15" s="152">
        <v>20</v>
      </c>
      <c r="I15" s="158" t="s">
        <v>24</v>
      </c>
      <c r="J15" s="154">
        <v>22</v>
      </c>
      <c r="K15" s="152"/>
      <c r="L15" s="158" t="s">
        <v>24</v>
      </c>
      <c r="M15" s="154"/>
      <c r="N15" s="155">
        <f t="shared" si="0"/>
        <v>40</v>
      </c>
      <c r="O15" s="156">
        <f t="shared" si="1"/>
        <v>44</v>
      </c>
      <c r="P15" s="157">
        <f t="shared" si="2"/>
        <v>0</v>
      </c>
      <c r="Q15" s="158">
        <f t="shared" si="3"/>
        <v>2</v>
      </c>
      <c r="R15" s="162">
        <f t="shared" si="4"/>
        <v>0</v>
      </c>
      <c r="S15" s="160">
        <f t="shared" si="4"/>
        <v>1</v>
      </c>
      <c r="T15" s="161"/>
    </row>
    <row r="16" spans="2:20" ht="30" customHeight="1">
      <c r="B16" s="149" t="s">
        <v>18</v>
      </c>
      <c r="C16" s="150" t="s">
        <v>138</v>
      </c>
      <c r="D16" s="150" t="s">
        <v>163</v>
      </c>
      <c r="E16" s="152">
        <v>22</v>
      </c>
      <c r="F16" s="158" t="s">
        <v>24</v>
      </c>
      <c r="G16" s="154">
        <v>20</v>
      </c>
      <c r="H16" s="152">
        <v>9</v>
      </c>
      <c r="I16" s="158" t="s">
        <v>24</v>
      </c>
      <c r="J16" s="154">
        <v>21</v>
      </c>
      <c r="K16" s="152">
        <v>14</v>
      </c>
      <c r="L16" s="158" t="s">
        <v>24</v>
      </c>
      <c r="M16" s="154">
        <v>21</v>
      </c>
      <c r="N16" s="155">
        <f t="shared" si="0"/>
        <v>45</v>
      </c>
      <c r="O16" s="156">
        <f t="shared" si="1"/>
        <v>62</v>
      </c>
      <c r="P16" s="157">
        <f t="shared" si="2"/>
        <v>1</v>
      </c>
      <c r="Q16" s="158">
        <f t="shared" si="3"/>
        <v>2</v>
      </c>
      <c r="R16" s="162">
        <f t="shared" si="4"/>
        <v>0</v>
      </c>
      <c r="S16" s="160">
        <f t="shared" si="4"/>
        <v>1</v>
      </c>
      <c r="T16" s="161"/>
    </row>
    <row r="17" spans="2:20" ht="30" customHeight="1" thickBot="1">
      <c r="B17" s="163" t="s">
        <v>25</v>
      </c>
      <c r="C17" s="164" t="s">
        <v>72</v>
      </c>
      <c r="D17" s="164" t="s">
        <v>269</v>
      </c>
      <c r="E17" s="165">
        <v>21</v>
      </c>
      <c r="F17" s="166" t="s">
        <v>24</v>
      </c>
      <c r="G17" s="167">
        <v>7</v>
      </c>
      <c r="H17" s="165">
        <v>21</v>
      </c>
      <c r="I17" s="166" t="s">
        <v>24</v>
      </c>
      <c r="J17" s="167">
        <v>6</v>
      </c>
      <c r="K17" s="165"/>
      <c r="L17" s="166" t="s">
        <v>24</v>
      </c>
      <c r="M17" s="167"/>
      <c r="N17" s="168">
        <f t="shared" si="0"/>
        <v>42</v>
      </c>
      <c r="O17" s="169">
        <f t="shared" si="1"/>
        <v>13</v>
      </c>
      <c r="P17" s="170">
        <f t="shared" si="2"/>
        <v>2</v>
      </c>
      <c r="Q17" s="166">
        <f t="shared" si="3"/>
        <v>0</v>
      </c>
      <c r="R17" s="171">
        <f t="shared" si="4"/>
        <v>1</v>
      </c>
      <c r="S17" s="172">
        <f t="shared" si="4"/>
        <v>0</v>
      </c>
      <c r="T17" s="173"/>
    </row>
    <row r="18" spans="2:20" ht="34.5" customHeight="1" thickBot="1">
      <c r="B18" s="174" t="s">
        <v>8</v>
      </c>
      <c r="C18" s="219" t="str">
        <f>IF(R18&gt;S18,D4,IF(S18&gt;R18,D5,"remíza"))</f>
        <v>TJ Sokol Doubravka A</v>
      </c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175">
        <f aca="true" t="shared" si="5" ref="N18:S18">SUM(N9:N17)</f>
        <v>387</v>
      </c>
      <c r="O18" s="176">
        <f t="shared" si="5"/>
        <v>364</v>
      </c>
      <c r="P18" s="175">
        <f t="shared" si="5"/>
        <v>12</v>
      </c>
      <c r="Q18" s="177">
        <f t="shared" si="5"/>
        <v>9</v>
      </c>
      <c r="R18" s="175">
        <f t="shared" si="5"/>
        <v>5</v>
      </c>
      <c r="S18" s="176">
        <f t="shared" si="5"/>
        <v>4</v>
      </c>
      <c r="T18" s="178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79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2:20" ht="19.5" customHeight="1">
      <c r="B23" s="27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5" bottom="0.39375" header="0.5118110236220472" footer="0.5118110236220472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9" t="s">
        <v>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2:20" ht="19.5" customHeight="1" thickBot="1">
      <c r="B3" s="4" t="s">
        <v>1</v>
      </c>
      <c r="C3" s="39"/>
      <c r="D3" s="240" t="s">
        <v>70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43" t="s">
        <v>42</v>
      </c>
      <c r="R3" s="244"/>
      <c r="S3" s="240" t="s">
        <v>104</v>
      </c>
      <c r="T3" s="245"/>
    </row>
    <row r="4" spans="2:20" ht="19.5" customHeight="1" thickTop="1">
      <c r="B4" s="5" t="s">
        <v>3</v>
      </c>
      <c r="C4" s="6"/>
      <c r="D4" s="246" t="s">
        <v>29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9" t="s">
        <v>14</v>
      </c>
      <c r="R4" s="250"/>
      <c r="S4" s="251" t="s">
        <v>204</v>
      </c>
      <c r="T4" s="252"/>
    </row>
    <row r="5" spans="2:20" ht="19.5" customHeight="1">
      <c r="B5" s="5" t="s">
        <v>4</v>
      </c>
      <c r="C5" s="40"/>
      <c r="D5" s="224" t="s">
        <v>56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275</v>
      </c>
      <c r="T5" s="230"/>
    </row>
    <row r="6" spans="2:20" ht="19.5" customHeight="1" thickBot="1">
      <c r="B6" s="7" t="s">
        <v>5</v>
      </c>
      <c r="C6" s="123"/>
      <c r="D6" s="231" t="s">
        <v>237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1"/>
      <c r="R6" s="42"/>
      <c r="S6" s="77" t="s">
        <v>39</v>
      </c>
      <c r="T6" s="34" t="s">
        <v>27</v>
      </c>
    </row>
    <row r="7" spans="2:20" ht="24.75" customHeight="1">
      <c r="B7" s="8"/>
      <c r="C7" s="9" t="str">
        <f>D4</f>
        <v>BKV Plzeň</v>
      </c>
      <c r="D7" s="9" t="str">
        <f>D5</f>
        <v>TJ Jiskra Nejdek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238</v>
      </c>
      <c r="D9" s="47" t="s">
        <v>239</v>
      </c>
      <c r="E9" s="35">
        <v>9</v>
      </c>
      <c r="F9" s="17" t="s">
        <v>24</v>
      </c>
      <c r="G9" s="36">
        <v>21</v>
      </c>
      <c r="H9" s="35">
        <v>14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23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/>
    </row>
    <row r="10" spans="2:20" ht="30" customHeight="1">
      <c r="B10" s="124" t="s">
        <v>23</v>
      </c>
      <c r="C10" s="46" t="s">
        <v>240</v>
      </c>
      <c r="D10" s="128" t="s">
        <v>76</v>
      </c>
      <c r="E10" s="35">
        <v>21</v>
      </c>
      <c r="F10" s="16" t="s">
        <v>24</v>
      </c>
      <c r="G10" s="36">
        <v>0</v>
      </c>
      <c r="H10" s="35">
        <v>21</v>
      </c>
      <c r="I10" s="16" t="s">
        <v>24</v>
      </c>
      <c r="J10" s="36">
        <v>0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4" t="s">
        <v>22</v>
      </c>
      <c r="C11" s="46" t="s">
        <v>241</v>
      </c>
      <c r="D11" s="46" t="s">
        <v>242</v>
      </c>
      <c r="E11" s="35">
        <v>18</v>
      </c>
      <c r="F11" s="16" t="s">
        <v>24</v>
      </c>
      <c r="G11" s="36">
        <v>21</v>
      </c>
      <c r="H11" s="35">
        <v>20</v>
      </c>
      <c r="I11" s="16" t="s">
        <v>24</v>
      </c>
      <c r="J11" s="36">
        <v>22</v>
      </c>
      <c r="K11" s="35"/>
      <c r="L11" s="16" t="s">
        <v>24</v>
      </c>
      <c r="M11" s="36"/>
      <c r="N11" s="19">
        <f t="shared" si="0"/>
        <v>38</v>
      </c>
      <c r="O11" s="20">
        <f t="shared" si="1"/>
        <v>43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4" t="s">
        <v>21</v>
      </c>
      <c r="C12" s="46" t="s">
        <v>243</v>
      </c>
      <c r="D12" s="46" t="s">
        <v>244</v>
      </c>
      <c r="E12" s="35">
        <v>19</v>
      </c>
      <c r="F12" s="16" t="s">
        <v>24</v>
      </c>
      <c r="G12" s="36">
        <v>21</v>
      </c>
      <c r="H12" s="35">
        <v>20</v>
      </c>
      <c r="I12" s="16" t="s">
        <v>24</v>
      </c>
      <c r="J12" s="36">
        <v>22</v>
      </c>
      <c r="K12" s="35"/>
      <c r="L12" s="16" t="s">
        <v>24</v>
      </c>
      <c r="M12" s="36"/>
      <c r="N12" s="19">
        <f t="shared" si="0"/>
        <v>39</v>
      </c>
      <c r="O12" s="20">
        <f t="shared" si="1"/>
        <v>43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4" t="s">
        <v>20</v>
      </c>
      <c r="C13" s="46" t="s">
        <v>245</v>
      </c>
      <c r="D13" s="46" t="s">
        <v>246</v>
      </c>
      <c r="E13" s="35">
        <v>22</v>
      </c>
      <c r="F13" s="16" t="s">
        <v>24</v>
      </c>
      <c r="G13" s="36">
        <v>20</v>
      </c>
      <c r="H13" s="35">
        <v>17</v>
      </c>
      <c r="I13" s="16" t="s">
        <v>24</v>
      </c>
      <c r="J13" s="36">
        <v>21</v>
      </c>
      <c r="K13" s="35">
        <v>20</v>
      </c>
      <c r="L13" s="16" t="s">
        <v>24</v>
      </c>
      <c r="M13" s="36">
        <v>22</v>
      </c>
      <c r="N13" s="19">
        <f t="shared" si="0"/>
        <v>59</v>
      </c>
      <c r="O13" s="20">
        <f t="shared" si="1"/>
        <v>63</v>
      </c>
      <c r="P13" s="21">
        <f t="shared" si="2"/>
        <v>1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/>
    </row>
    <row r="14" spans="2:20" ht="30" customHeight="1">
      <c r="B14" s="124" t="s">
        <v>19</v>
      </c>
      <c r="C14" s="46" t="s">
        <v>44</v>
      </c>
      <c r="D14" s="46" t="s">
        <v>145</v>
      </c>
      <c r="E14" s="35">
        <v>21</v>
      </c>
      <c r="F14" s="16" t="s">
        <v>24</v>
      </c>
      <c r="G14" s="36">
        <v>17</v>
      </c>
      <c r="H14" s="35">
        <v>21</v>
      </c>
      <c r="I14" s="16" t="s">
        <v>24</v>
      </c>
      <c r="J14" s="36">
        <v>15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32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/>
    </row>
    <row r="15" spans="2:20" ht="30" customHeight="1">
      <c r="B15" s="124" t="s">
        <v>25</v>
      </c>
      <c r="C15" s="46" t="s">
        <v>198</v>
      </c>
      <c r="D15" s="46" t="s">
        <v>79</v>
      </c>
      <c r="E15" s="35">
        <v>21</v>
      </c>
      <c r="F15" s="16" t="s">
        <v>24</v>
      </c>
      <c r="G15" s="36">
        <v>11</v>
      </c>
      <c r="H15" s="35">
        <v>18</v>
      </c>
      <c r="I15" s="16" t="s">
        <v>24</v>
      </c>
      <c r="J15" s="36">
        <v>21</v>
      </c>
      <c r="K15" s="35">
        <v>23</v>
      </c>
      <c r="L15" s="16" t="s">
        <v>24</v>
      </c>
      <c r="M15" s="36">
        <v>21</v>
      </c>
      <c r="N15" s="19">
        <f>E15+H15+K15</f>
        <v>62</v>
      </c>
      <c r="O15" s="20">
        <f>G15+J15+M15</f>
        <v>53</v>
      </c>
      <c r="P15" s="21">
        <f>IF(E15&gt;G15,1,0)+IF(H15&gt;J15,1,0)+IF(K15&gt;M15,1,0)</f>
        <v>2</v>
      </c>
      <c r="Q15" s="16">
        <f>IF(E15&lt;G15,1,0)+IF(H15&lt;J15,1,0)+IF(K15&lt;M15,1,0)</f>
        <v>1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4" t="s">
        <v>18</v>
      </c>
      <c r="C16" s="46" t="s">
        <v>218</v>
      </c>
      <c r="D16" s="46" t="s">
        <v>80</v>
      </c>
      <c r="E16" s="35">
        <v>17</v>
      </c>
      <c r="F16" s="16" t="s">
        <v>24</v>
      </c>
      <c r="G16" s="36">
        <v>21</v>
      </c>
      <c r="H16" s="35">
        <v>10</v>
      </c>
      <c r="I16" s="16" t="s">
        <v>24</v>
      </c>
      <c r="J16" s="36">
        <v>21</v>
      </c>
      <c r="K16" s="35"/>
      <c r="L16" s="16" t="s">
        <v>24</v>
      </c>
      <c r="M16" s="36"/>
      <c r="N16" s="19">
        <f>E16+H16+K16</f>
        <v>27</v>
      </c>
      <c r="O16" s="20">
        <f>G16+J16+M16</f>
        <v>42</v>
      </c>
      <c r="P16" s="21">
        <f>IF(E16&gt;G16,1,0)+IF(H16&gt;J16,1,0)+IF(K16&gt;M16,1,0)</f>
        <v>0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/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22" t="str">
        <f>IF(R18&gt;S18,D4,IF(S18&gt;R18,D5,"remíza"))</f>
        <v>TJ Jiskra Nejdek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2">
        <f aca="true" t="shared" si="5" ref="N18:S18">SUM(N9:N17)</f>
        <v>332</v>
      </c>
      <c r="O18" s="23">
        <f t="shared" si="5"/>
        <v>318</v>
      </c>
      <c r="P18" s="22">
        <f t="shared" si="5"/>
        <v>7</v>
      </c>
      <c r="Q18" s="24">
        <f t="shared" si="5"/>
        <v>11</v>
      </c>
      <c r="R18" s="22">
        <f t="shared" si="5"/>
        <v>3</v>
      </c>
      <c r="S18" s="23">
        <f t="shared" si="5"/>
        <v>5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9" t="s">
        <v>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2:20" ht="19.5" customHeight="1" thickBot="1">
      <c r="B3" s="4" t="s">
        <v>1</v>
      </c>
      <c r="C3" s="39"/>
      <c r="D3" s="240" t="s">
        <v>70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43" t="s">
        <v>42</v>
      </c>
      <c r="R3" s="244"/>
      <c r="S3" s="240" t="s">
        <v>104</v>
      </c>
      <c r="T3" s="245"/>
    </row>
    <row r="4" spans="2:20" ht="19.5" customHeight="1" thickTop="1">
      <c r="B4" s="5" t="s">
        <v>3</v>
      </c>
      <c r="C4" s="6"/>
      <c r="D4" s="246" t="s">
        <v>50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9" t="s">
        <v>14</v>
      </c>
      <c r="R4" s="250"/>
      <c r="S4" s="251" t="s">
        <v>105</v>
      </c>
      <c r="T4" s="252"/>
    </row>
    <row r="5" spans="2:20" ht="19.5" customHeight="1">
      <c r="B5" s="5" t="s">
        <v>4</v>
      </c>
      <c r="C5" s="40"/>
      <c r="D5" s="224" t="s">
        <v>29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147</v>
      </c>
      <c r="T5" s="230"/>
    </row>
    <row r="6" spans="2:20" ht="19.5" customHeight="1" thickBot="1">
      <c r="B6" s="7" t="s">
        <v>5</v>
      </c>
      <c r="C6" s="123"/>
      <c r="D6" s="231" t="s">
        <v>148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SKB Český Krumlov B</v>
      </c>
      <c r="D7" s="9" t="str">
        <f>D5</f>
        <v>BKV Plzeň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194</v>
      </c>
      <c r="D9" s="47" t="s">
        <v>167</v>
      </c>
      <c r="E9" s="35">
        <v>21</v>
      </c>
      <c r="F9" s="17" t="s">
        <v>24</v>
      </c>
      <c r="G9" s="36">
        <v>16</v>
      </c>
      <c r="H9" s="35">
        <v>15</v>
      </c>
      <c r="I9" s="17" t="s">
        <v>24</v>
      </c>
      <c r="J9" s="36">
        <v>21</v>
      </c>
      <c r="K9" s="35">
        <v>16</v>
      </c>
      <c r="L9" s="17" t="s">
        <v>24</v>
      </c>
      <c r="M9" s="36">
        <v>21</v>
      </c>
      <c r="N9" s="19">
        <f aca="true" t="shared" si="0" ref="N9:N17">E9+H9+K9</f>
        <v>52</v>
      </c>
      <c r="O9" s="20">
        <f aca="true" t="shared" si="1" ref="O9:O17">G9+J9+M9</f>
        <v>58</v>
      </c>
      <c r="P9" s="21">
        <f aca="true" t="shared" si="2" ref="P9:P17">IF(E9&gt;G9,1,0)+IF(H9&gt;J9,1,0)+IF(K9&gt;M9,1,0)</f>
        <v>1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 t="s">
        <v>151</v>
      </c>
    </row>
    <row r="10" spans="2:20" ht="30" customHeight="1">
      <c r="B10" s="124" t="s">
        <v>23</v>
      </c>
      <c r="C10" s="46" t="s">
        <v>152</v>
      </c>
      <c r="D10" s="46" t="s">
        <v>76</v>
      </c>
      <c r="E10" s="35">
        <v>21</v>
      </c>
      <c r="F10" s="16" t="s">
        <v>24</v>
      </c>
      <c r="G10" s="36"/>
      <c r="H10" s="35">
        <v>21</v>
      </c>
      <c r="I10" s="16" t="s">
        <v>24</v>
      </c>
      <c r="J10" s="36">
        <v>0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4" t="s">
        <v>22</v>
      </c>
      <c r="C11" s="46" t="s">
        <v>154</v>
      </c>
      <c r="D11" s="46" t="s">
        <v>187</v>
      </c>
      <c r="E11" s="35">
        <v>14</v>
      </c>
      <c r="F11" s="16" t="s">
        <v>24</v>
      </c>
      <c r="G11" s="36">
        <v>21</v>
      </c>
      <c r="H11" s="35">
        <v>15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29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 t="s">
        <v>151</v>
      </c>
    </row>
    <row r="12" spans="2:20" ht="30" customHeight="1">
      <c r="B12" s="124" t="s">
        <v>21</v>
      </c>
      <c r="C12" s="46" t="s">
        <v>156</v>
      </c>
      <c r="D12" s="46" t="s">
        <v>195</v>
      </c>
      <c r="E12" s="35">
        <v>16</v>
      </c>
      <c r="F12" s="16" t="s">
        <v>24</v>
      </c>
      <c r="G12" s="36">
        <v>21</v>
      </c>
      <c r="H12" s="35">
        <v>13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29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 t="s">
        <v>29</v>
      </c>
    </row>
    <row r="13" spans="2:20" ht="30" customHeight="1">
      <c r="B13" s="124" t="s">
        <v>20</v>
      </c>
      <c r="C13" s="46" t="s">
        <v>196</v>
      </c>
      <c r="D13" s="46" t="s">
        <v>174</v>
      </c>
      <c r="E13" s="35">
        <v>21</v>
      </c>
      <c r="F13" s="16" t="s">
        <v>24</v>
      </c>
      <c r="G13" s="36">
        <v>13</v>
      </c>
      <c r="H13" s="35">
        <v>21</v>
      </c>
      <c r="I13" s="16" t="s">
        <v>24</v>
      </c>
      <c r="J13" s="36">
        <v>13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26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 t="s">
        <v>151</v>
      </c>
    </row>
    <row r="14" spans="2:20" ht="30" customHeight="1">
      <c r="B14" s="124" t="s">
        <v>19</v>
      </c>
      <c r="C14" s="46" t="s">
        <v>158</v>
      </c>
      <c r="D14" s="46" t="s">
        <v>190</v>
      </c>
      <c r="E14" s="35">
        <v>18</v>
      </c>
      <c r="F14" s="16" t="s">
        <v>24</v>
      </c>
      <c r="G14" s="36">
        <v>21</v>
      </c>
      <c r="H14" s="35">
        <v>17</v>
      </c>
      <c r="I14" s="16" t="s">
        <v>24</v>
      </c>
      <c r="J14" s="36">
        <v>21</v>
      </c>
      <c r="K14" s="35"/>
      <c r="L14" s="16" t="s">
        <v>24</v>
      </c>
      <c r="M14" s="36"/>
      <c r="N14" s="19">
        <f t="shared" si="0"/>
        <v>35</v>
      </c>
      <c r="O14" s="20">
        <f t="shared" si="1"/>
        <v>42</v>
      </c>
      <c r="P14" s="21">
        <f t="shared" si="2"/>
        <v>0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 t="s">
        <v>29</v>
      </c>
    </row>
    <row r="15" spans="2:20" ht="30" customHeight="1">
      <c r="B15" s="124" t="s">
        <v>25</v>
      </c>
      <c r="C15" s="46" t="s">
        <v>197</v>
      </c>
      <c r="D15" s="46" t="s">
        <v>198</v>
      </c>
      <c r="E15" s="35">
        <v>16</v>
      </c>
      <c r="F15" s="16" t="s">
        <v>24</v>
      </c>
      <c r="G15" s="36">
        <v>21</v>
      </c>
      <c r="H15" s="35">
        <v>19</v>
      </c>
      <c r="I15" s="16" t="s">
        <v>24</v>
      </c>
      <c r="J15" s="36">
        <v>21</v>
      </c>
      <c r="K15" s="35"/>
      <c r="L15" s="16" t="s">
        <v>24</v>
      </c>
      <c r="M15" s="36"/>
      <c r="N15" s="19">
        <f>E15+H15+K15</f>
        <v>35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 t="s">
        <v>151</v>
      </c>
    </row>
    <row r="16" spans="2:20" ht="30" customHeight="1">
      <c r="B16" s="124" t="s">
        <v>18</v>
      </c>
      <c r="C16" s="46" t="s">
        <v>183</v>
      </c>
      <c r="D16" s="46" t="s">
        <v>199</v>
      </c>
      <c r="E16" s="35">
        <v>15</v>
      </c>
      <c r="F16" s="16" t="s">
        <v>24</v>
      </c>
      <c r="G16" s="36">
        <v>21</v>
      </c>
      <c r="H16" s="35">
        <v>21</v>
      </c>
      <c r="I16" s="16" t="s">
        <v>24</v>
      </c>
      <c r="J16" s="36">
        <v>18</v>
      </c>
      <c r="K16" s="35">
        <v>12</v>
      </c>
      <c r="L16" s="16" t="s">
        <v>24</v>
      </c>
      <c r="M16" s="36">
        <v>21</v>
      </c>
      <c r="N16" s="19">
        <f>E16+H16+K16</f>
        <v>48</v>
      </c>
      <c r="O16" s="20">
        <f>G16+J16+M16</f>
        <v>60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 t="s">
        <v>29</v>
      </c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22" t="str">
        <f>IF(R18&gt;S18,D4,IF(S18&gt;R18,D5,"remíza"))</f>
        <v>BKV Plzeň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2">
        <f aca="true" t="shared" si="5" ref="N18:S18">SUM(N9:N17)</f>
        <v>312</v>
      </c>
      <c r="O18" s="23">
        <f t="shared" si="5"/>
        <v>312</v>
      </c>
      <c r="P18" s="22">
        <f t="shared" si="5"/>
        <v>6</v>
      </c>
      <c r="Q18" s="24">
        <f t="shared" si="5"/>
        <v>12</v>
      </c>
      <c r="R18" s="22">
        <f t="shared" si="5"/>
        <v>2</v>
      </c>
      <c r="S18" s="23">
        <f t="shared" si="5"/>
        <v>6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165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9" t="s">
        <v>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2:20" ht="19.5" customHeight="1" thickBot="1">
      <c r="B3" s="4" t="s">
        <v>1</v>
      </c>
      <c r="C3" s="39"/>
      <c r="D3" s="240" t="s">
        <v>70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43" t="s">
        <v>42</v>
      </c>
      <c r="R3" s="244"/>
      <c r="S3" s="240" t="s">
        <v>104</v>
      </c>
      <c r="T3" s="245"/>
    </row>
    <row r="4" spans="2:20" ht="19.5" customHeight="1" thickTop="1">
      <c r="B4" s="5" t="s">
        <v>3</v>
      </c>
      <c r="C4" s="6"/>
      <c r="D4" s="246" t="s">
        <v>49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9" t="s">
        <v>14</v>
      </c>
      <c r="R4" s="250"/>
      <c r="S4" s="251" t="s">
        <v>105</v>
      </c>
      <c r="T4" s="252"/>
    </row>
    <row r="5" spans="2:20" ht="19.5" customHeight="1">
      <c r="B5" s="5" t="s">
        <v>4</v>
      </c>
      <c r="C5" s="40"/>
      <c r="D5" s="224" t="s">
        <v>54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147</v>
      </c>
      <c r="T5" s="230"/>
    </row>
    <row r="6" spans="2:20" ht="19.5" customHeight="1" thickBot="1">
      <c r="B6" s="7" t="s">
        <v>5</v>
      </c>
      <c r="C6" s="123"/>
      <c r="D6" s="231" t="s">
        <v>148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TJ Sokol České Budějovice</v>
      </c>
      <c r="D7" s="9" t="str">
        <f>D5</f>
        <v>USK Plzeň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166</v>
      </c>
      <c r="D9" s="47" t="s">
        <v>150</v>
      </c>
      <c r="E9" s="35">
        <v>21</v>
      </c>
      <c r="F9" s="17" t="s">
        <v>24</v>
      </c>
      <c r="G9" s="36">
        <v>0</v>
      </c>
      <c r="H9" s="35">
        <v>21</v>
      </c>
      <c r="I9" s="17" t="s">
        <v>24</v>
      </c>
      <c r="J9" s="36">
        <v>0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0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 t="s">
        <v>170</v>
      </c>
    </row>
    <row r="10" spans="2:20" ht="30" customHeight="1">
      <c r="B10" s="124" t="s">
        <v>23</v>
      </c>
      <c r="C10" s="46" t="s">
        <v>76</v>
      </c>
      <c r="D10" s="46" t="s">
        <v>76</v>
      </c>
      <c r="E10" s="35"/>
      <c r="F10" s="16" t="s">
        <v>24</v>
      </c>
      <c r="G10" s="36"/>
      <c r="H10" s="35"/>
      <c r="I10" s="16" t="s">
        <v>24</v>
      </c>
      <c r="J10" s="36"/>
      <c r="K10" s="35"/>
      <c r="L10" s="16" t="s">
        <v>24</v>
      </c>
      <c r="M10" s="36"/>
      <c r="N10" s="19">
        <f t="shared" si="0"/>
        <v>0</v>
      </c>
      <c r="O10" s="20">
        <f t="shared" si="1"/>
        <v>0</v>
      </c>
      <c r="P10" s="21">
        <f t="shared" si="2"/>
        <v>0</v>
      </c>
      <c r="Q10" s="16">
        <f t="shared" si="3"/>
        <v>0</v>
      </c>
      <c r="R10" s="31">
        <f aca="true" t="shared" si="4" ref="R10:S17">IF(P10=2,1,0)</f>
        <v>0</v>
      </c>
      <c r="S10" s="18">
        <f t="shared" si="4"/>
        <v>0</v>
      </c>
      <c r="T10" s="48"/>
    </row>
    <row r="11" spans="2:20" ht="30" customHeight="1">
      <c r="B11" s="124" t="s">
        <v>22</v>
      </c>
      <c r="C11" s="46" t="s">
        <v>168</v>
      </c>
      <c r="D11" s="46" t="s">
        <v>186</v>
      </c>
      <c r="E11" s="35">
        <v>15</v>
      </c>
      <c r="F11" s="16" t="s">
        <v>24</v>
      </c>
      <c r="G11" s="36">
        <v>21</v>
      </c>
      <c r="H11" s="35">
        <v>17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32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 t="s">
        <v>170</v>
      </c>
    </row>
    <row r="12" spans="2:20" ht="30" customHeight="1">
      <c r="B12" s="124" t="s">
        <v>21</v>
      </c>
      <c r="C12" s="46" t="s">
        <v>171</v>
      </c>
      <c r="D12" s="46" t="s">
        <v>200</v>
      </c>
      <c r="E12" s="35">
        <v>13</v>
      </c>
      <c r="F12" s="16" t="s">
        <v>24</v>
      </c>
      <c r="G12" s="36">
        <v>21</v>
      </c>
      <c r="H12" s="35">
        <v>22</v>
      </c>
      <c r="I12" s="16" t="s">
        <v>24</v>
      </c>
      <c r="J12" s="36">
        <v>24</v>
      </c>
      <c r="K12" s="35"/>
      <c r="L12" s="16" t="s">
        <v>24</v>
      </c>
      <c r="M12" s="36"/>
      <c r="N12" s="19">
        <f t="shared" si="0"/>
        <v>35</v>
      </c>
      <c r="O12" s="20">
        <f t="shared" si="1"/>
        <v>45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 t="s">
        <v>54</v>
      </c>
    </row>
    <row r="13" spans="2:20" ht="30" customHeight="1">
      <c r="B13" s="124" t="s">
        <v>20</v>
      </c>
      <c r="C13" s="46" t="s">
        <v>173</v>
      </c>
      <c r="D13" s="46" t="s">
        <v>201</v>
      </c>
      <c r="E13" s="35">
        <v>21</v>
      </c>
      <c r="F13" s="16" t="s">
        <v>24</v>
      </c>
      <c r="G13" s="36">
        <v>0</v>
      </c>
      <c r="H13" s="35">
        <v>21</v>
      </c>
      <c r="I13" s="16" t="s">
        <v>24</v>
      </c>
      <c r="J13" s="36">
        <v>0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0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 t="s">
        <v>170</v>
      </c>
    </row>
    <row r="14" spans="2:20" ht="30" customHeight="1">
      <c r="B14" s="124" t="s">
        <v>19</v>
      </c>
      <c r="C14" s="46" t="s">
        <v>175</v>
      </c>
      <c r="D14" s="46" t="s">
        <v>202</v>
      </c>
      <c r="E14" s="35">
        <v>24</v>
      </c>
      <c r="F14" s="16" t="s">
        <v>24</v>
      </c>
      <c r="G14" s="36">
        <v>22</v>
      </c>
      <c r="H14" s="35">
        <v>21</v>
      </c>
      <c r="I14" s="16" t="s">
        <v>24</v>
      </c>
      <c r="J14" s="36">
        <v>19</v>
      </c>
      <c r="K14" s="35"/>
      <c r="L14" s="16" t="s">
        <v>24</v>
      </c>
      <c r="M14" s="36"/>
      <c r="N14" s="19">
        <f t="shared" si="0"/>
        <v>45</v>
      </c>
      <c r="O14" s="20">
        <f t="shared" si="1"/>
        <v>41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 t="s">
        <v>54</v>
      </c>
    </row>
    <row r="15" spans="2:20" ht="30" customHeight="1">
      <c r="B15" s="124" t="s">
        <v>25</v>
      </c>
      <c r="C15" s="46" t="s">
        <v>177</v>
      </c>
      <c r="D15" s="46" t="s">
        <v>191</v>
      </c>
      <c r="E15" s="35">
        <v>14</v>
      </c>
      <c r="F15" s="16" t="s">
        <v>24</v>
      </c>
      <c r="G15" s="36">
        <v>21</v>
      </c>
      <c r="H15" s="35">
        <v>9</v>
      </c>
      <c r="I15" s="16" t="s">
        <v>24</v>
      </c>
      <c r="J15" s="36">
        <v>21</v>
      </c>
      <c r="K15" s="35"/>
      <c r="L15" s="16" t="s">
        <v>24</v>
      </c>
      <c r="M15" s="36"/>
      <c r="N15" s="19">
        <f>E15+H15+K15</f>
        <v>23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 t="s">
        <v>170</v>
      </c>
    </row>
    <row r="16" spans="2:20" ht="30" customHeight="1">
      <c r="B16" s="124" t="s">
        <v>18</v>
      </c>
      <c r="C16" s="46" t="s">
        <v>179</v>
      </c>
      <c r="D16" s="46" t="s">
        <v>163</v>
      </c>
      <c r="E16" s="35">
        <v>21</v>
      </c>
      <c r="F16" s="16" t="s">
        <v>24</v>
      </c>
      <c r="G16" s="36">
        <v>14</v>
      </c>
      <c r="H16" s="35">
        <v>18</v>
      </c>
      <c r="I16" s="16" t="s">
        <v>24</v>
      </c>
      <c r="J16" s="36">
        <v>21</v>
      </c>
      <c r="K16" s="35">
        <v>14</v>
      </c>
      <c r="L16" s="16" t="s">
        <v>24</v>
      </c>
      <c r="M16" s="36">
        <v>21</v>
      </c>
      <c r="N16" s="19">
        <f>E16+H16+K16</f>
        <v>53</v>
      </c>
      <c r="O16" s="20">
        <f>G16+J16+M16</f>
        <v>56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 t="s">
        <v>54</v>
      </c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22" t="str">
        <f>IF(R18&gt;S18,D4,IF(S18&gt;R18,D5,"remíza"))</f>
        <v>USK Plzeň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2">
        <f aca="true" t="shared" si="5" ref="N18:S18">SUM(N9:N17)</f>
        <v>272</v>
      </c>
      <c r="O18" s="23">
        <f t="shared" si="5"/>
        <v>226</v>
      </c>
      <c r="P18" s="22">
        <f t="shared" si="5"/>
        <v>7</v>
      </c>
      <c r="Q18" s="24">
        <f t="shared" si="5"/>
        <v>8</v>
      </c>
      <c r="R18" s="22">
        <f t="shared" si="5"/>
        <v>3</v>
      </c>
      <c r="S18" s="23">
        <f t="shared" si="5"/>
        <v>4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203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9" t="s">
        <v>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2:20" ht="19.5" customHeight="1" thickBot="1">
      <c r="B3" s="4" t="s">
        <v>1</v>
      </c>
      <c r="C3" s="39"/>
      <c r="D3" s="240" t="s">
        <v>70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43" t="s">
        <v>42</v>
      </c>
      <c r="R3" s="244"/>
      <c r="S3" s="240" t="s">
        <v>104</v>
      </c>
      <c r="T3" s="245"/>
    </row>
    <row r="4" spans="2:20" ht="19.5" customHeight="1" thickTop="1">
      <c r="B4" s="5" t="s">
        <v>3</v>
      </c>
      <c r="C4" s="6"/>
      <c r="D4" s="246" t="s">
        <v>54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9" t="s">
        <v>14</v>
      </c>
      <c r="R4" s="250"/>
      <c r="S4" s="251" t="s">
        <v>105</v>
      </c>
      <c r="T4" s="252"/>
    </row>
    <row r="5" spans="2:20" ht="19.5" customHeight="1">
      <c r="B5" s="5" t="s">
        <v>4</v>
      </c>
      <c r="C5" s="40"/>
      <c r="D5" s="224" t="s">
        <v>29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147</v>
      </c>
      <c r="T5" s="230"/>
    </row>
    <row r="6" spans="2:20" ht="19.5" customHeight="1" thickBot="1">
      <c r="B6" s="7" t="s">
        <v>5</v>
      </c>
      <c r="C6" s="123"/>
      <c r="D6" s="231" t="s">
        <v>148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USK Plzeň</v>
      </c>
      <c r="D7" s="9" t="str">
        <f>D5</f>
        <v>BKV Plzeň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150</v>
      </c>
      <c r="D9" s="47" t="s">
        <v>184</v>
      </c>
      <c r="E9" s="35">
        <v>21</v>
      </c>
      <c r="F9" s="17" t="s">
        <v>24</v>
      </c>
      <c r="G9" s="36">
        <v>14</v>
      </c>
      <c r="H9" s="35">
        <v>21</v>
      </c>
      <c r="I9" s="17" t="s">
        <v>24</v>
      </c>
      <c r="J9" s="36">
        <v>16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30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 t="s">
        <v>54</v>
      </c>
    </row>
    <row r="10" spans="2:20" ht="30" customHeight="1">
      <c r="B10" s="124" t="s">
        <v>23</v>
      </c>
      <c r="C10" s="46" t="s">
        <v>185</v>
      </c>
      <c r="D10" s="46" t="s">
        <v>76</v>
      </c>
      <c r="E10" s="35">
        <v>21</v>
      </c>
      <c r="F10" s="16" t="s">
        <v>24</v>
      </c>
      <c r="G10" s="36">
        <v>0</v>
      </c>
      <c r="H10" s="35">
        <v>21</v>
      </c>
      <c r="I10" s="16" t="s">
        <v>24</v>
      </c>
      <c r="J10" s="36">
        <v>0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4" t="s">
        <v>22</v>
      </c>
      <c r="C11" s="46" t="s">
        <v>186</v>
      </c>
      <c r="D11" s="46" t="s">
        <v>187</v>
      </c>
      <c r="E11" s="35">
        <v>20</v>
      </c>
      <c r="F11" s="16" t="s">
        <v>24</v>
      </c>
      <c r="G11" s="36">
        <v>22</v>
      </c>
      <c r="H11" s="35">
        <v>22</v>
      </c>
      <c r="I11" s="16" t="s">
        <v>24</v>
      </c>
      <c r="J11" s="36">
        <v>20</v>
      </c>
      <c r="K11" s="35">
        <v>22</v>
      </c>
      <c r="L11" s="16" t="s">
        <v>24</v>
      </c>
      <c r="M11" s="36">
        <v>24</v>
      </c>
      <c r="N11" s="19">
        <f t="shared" si="0"/>
        <v>64</v>
      </c>
      <c r="O11" s="20">
        <f t="shared" si="1"/>
        <v>66</v>
      </c>
      <c r="P11" s="21">
        <f t="shared" si="2"/>
        <v>1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 t="s">
        <v>54</v>
      </c>
    </row>
    <row r="12" spans="2:20" ht="30" customHeight="1">
      <c r="B12" s="124" t="s">
        <v>21</v>
      </c>
      <c r="C12" s="46" t="s">
        <v>188</v>
      </c>
      <c r="D12" s="46" t="s">
        <v>189</v>
      </c>
      <c r="E12" s="35">
        <v>21</v>
      </c>
      <c r="F12" s="16" t="s">
        <v>24</v>
      </c>
      <c r="G12" s="36">
        <v>16</v>
      </c>
      <c r="H12" s="35">
        <v>21</v>
      </c>
      <c r="I12" s="16" t="s">
        <v>24</v>
      </c>
      <c r="J12" s="36">
        <v>11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27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 t="s">
        <v>29</v>
      </c>
    </row>
    <row r="13" spans="2:20" ht="30" customHeight="1">
      <c r="B13" s="124" t="s">
        <v>20</v>
      </c>
      <c r="C13" s="46" t="s">
        <v>159</v>
      </c>
      <c r="D13" s="46" t="s">
        <v>174</v>
      </c>
      <c r="E13" s="35">
        <v>19</v>
      </c>
      <c r="F13" s="16" t="s">
        <v>24</v>
      </c>
      <c r="G13" s="36">
        <v>21</v>
      </c>
      <c r="H13" s="35">
        <v>21</v>
      </c>
      <c r="I13" s="16" t="s">
        <v>24</v>
      </c>
      <c r="J13" s="36">
        <v>18</v>
      </c>
      <c r="K13" s="35">
        <v>0</v>
      </c>
      <c r="L13" s="16" t="s">
        <v>24</v>
      </c>
      <c r="M13" s="36">
        <v>21</v>
      </c>
      <c r="N13" s="19">
        <f t="shared" si="0"/>
        <v>40</v>
      </c>
      <c r="O13" s="20">
        <f t="shared" si="1"/>
        <v>60</v>
      </c>
      <c r="P13" s="21">
        <f t="shared" si="2"/>
        <v>1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 t="s">
        <v>54</v>
      </c>
    </row>
    <row r="14" spans="2:20" ht="30" customHeight="1">
      <c r="B14" s="124" t="s">
        <v>19</v>
      </c>
      <c r="C14" s="46" t="s">
        <v>160</v>
      </c>
      <c r="D14" s="46" t="s">
        <v>190</v>
      </c>
      <c r="E14" s="35">
        <v>21</v>
      </c>
      <c r="F14" s="16" t="s">
        <v>24</v>
      </c>
      <c r="G14" s="36">
        <v>19</v>
      </c>
      <c r="H14" s="35">
        <v>21</v>
      </c>
      <c r="I14" s="16" t="s">
        <v>24</v>
      </c>
      <c r="J14" s="36">
        <v>15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34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 t="s">
        <v>29</v>
      </c>
    </row>
    <row r="15" spans="2:20" ht="30" customHeight="1">
      <c r="B15" s="124" t="s">
        <v>25</v>
      </c>
      <c r="C15" s="46" t="s">
        <v>191</v>
      </c>
      <c r="D15" s="46" t="s">
        <v>192</v>
      </c>
      <c r="E15" s="35">
        <v>22</v>
      </c>
      <c r="F15" s="16" t="s">
        <v>24</v>
      </c>
      <c r="G15" s="36">
        <v>20</v>
      </c>
      <c r="H15" s="35">
        <v>21</v>
      </c>
      <c r="I15" s="16" t="s">
        <v>24</v>
      </c>
      <c r="J15" s="36">
        <v>9</v>
      </c>
      <c r="K15" s="35"/>
      <c r="L15" s="16" t="s">
        <v>24</v>
      </c>
      <c r="M15" s="36"/>
      <c r="N15" s="19">
        <f>E15+H15+K15</f>
        <v>43</v>
      </c>
      <c r="O15" s="20">
        <f>G15+J15+M15</f>
        <v>29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 t="s">
        <v>54</v>
      </c>
    </row>
    <row r="16" spans="2:20" ht="30" customHeight="1">
      <c r="B16" s="124" t="s">
        <v>18</v>
      </c>
      <c r="C16" s="46" t="s">
        <v>193</v>
      </c>
      <c r="D16" s="46" t="s">
        <v>44</v>
      </c>
      <c r="E16" s="35">
        <v>21</v>
      </c>
      <c r="F16" s="16" t="s">
        <v>24</v>
      </c>
      <c r="G16" s="36">
        <v>19</v>
      </c>
      <c r="H16" s="35">
        <v>21</v>
      </c>
      <c r="I16" s="16" t="s">
        <v>24</v>
      </c>
      <c r="J16" s="36">
        <v>12</v>
      </c>
      <c r="K16" s="35"/>
      <c r="L16" s="16" t="s">
        <v>24</v>
      </c>
      <c r="M16" s="36"/>
      <c r="N16" s="19">
        <f>E16+H16+K16</f>
        <v>42</v>
      </c>
      <c r="O16" s="20">
        <f>G16+J16+M16</f>
        <v>31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 t="s">
        <v>29</v>
      </c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22" t="str">
        <f>IF(R18&gt;S18,D4,IF(S18&gt;R18,D5,"remíza"))</f>
        <v>USK Plzeň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2">
        <f aca="true" t="shared" si="5" ref="N18:S18">SUM(N9:N17)</f>
        <v>357</v>
      </c>
      <c r="O18" s="23">
        <f t="shared" si="5"/>
        <v>277</v>
      </c>
      <c r="P18" s="22">
        <f t="shared" si="5"/>
        <v>14</v>
      </c>
      <c r="Q18" s="24">
        <f t="shared" si="5"/>
        <v>4</v>
      </c>
      <c r="R18" s="22">
        <f t="shared" si="5"/>
        <v>6</v>
      </c>
      <c r="S18" s="23">
        <f t="shared" si="5"/>
        <v>2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164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9" t="s">
        <v>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2:20" ht="19.5" customHeight="1" thickBot="1">
      <c r="B3" s="4" t="s">
        <v>1</v>
      </c>
      <c r="C3" s="39"/>
      <c r="D3" s="240" t="s">
        <v>70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43" t="s">
        <v>42</v>
      </c>
      <c r="R3" s="244"/>
      <c r="S3" s="240" t="s">
        <v>104</v>
      </c>
      <c r="T3" s="245"/>
    </row>
    <row r="4" spans="2:20" ht="19.5" customHeight="1" thickTop="1">
      <c r="B4" s="5" t="s">
        <v>3</v>
      </c>
      <c r="C4" s="6"/>
      <c r="D4" s="246" t="s">
        <v>50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9" t="s">
        <v>14</v>
      </c>
      <c r="R4" s="250"/>
      <c r="S4" s="251" t="s">
        <v>105</v>
      </c>
      <c r="T4" s="252"/>
    </row>
    <row r="5" spans="2:20" ht="19.5" customHeight="1">
      <c r="B5" s="5" t="s">
        <v>4</v>
      </c>
      <c r="C5" s="40"/>
      <c r="D5" s="224" t="s">
        <v>49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147</v>
      </c>
      <c r="T5" s="230"/>
    </row>
    <row r="6" spans="2:20" ht="19.5" customHeight="1" thickBot="1">
      <c r="B6" s="7" t="s">
        <v>5</v>
      </c>
      <c r="C6" s="123"/>
      <c r="D6" s="231" t="s">
        <v>148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SKB Český Krumlov B</v>
      </c>
      <c r="D7" s="9" t="str">
        <f>D5</f>
        <v>TJ Sokol České Budějovice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149</v>
      </c>
      <c r="D9" s="47" t="s">
        <v>181</v>
      </c>
      <c r="E9" s="35">
        <v>21</v>
      </c>
      <c r="F9" s="17" t="s">
        <v>24</v>
      </c>
      <c r="G9" s="36">
        <v>13</v>
      </c>
      <c r="H9" s="35">
        <v>21</v>
      </c>
      <c r="I9" s="17" t="s">
        <v>24</v>
      </c>
      <c r="J9" s="36">
        <v>13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26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 t="s">
        <v>151</v>
      </c>
    </row>
    <row r="10" spans="2:20" ht="30" customHeight="1">
      <c r="B10" s="124" t="s">
        <v>23</v>
      </c>
      <c r="C10" s="46" t="s">
        <v>182</v>
      </c>
      <c r="D10" s="46" t="s">
        <v>76</v>
      </c>
      <c r="E10" s="35">
        <v>21</v>
      </c>
      <c r="F10" s="16" t="s">
        <v>24</v>
      </c>
      <c r="G10" s="36">
        <v>0</v>
      </c>
      <c r="H10" s="35">
        <v>21</v>
      </c>
      <c r="I10" s="16" t="s">
        <v>24</v>
      </c>
      <c r="J10" s="36">
        <v>0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4" t="s">
        <v>22</v>
      </c>
      <c r="C11" s="46" t="s">
        <v>154</v>
      </c>
      <c r="D11" s="46" t="s">
        <v>168</v>
      </c>
      <c r="E11" s="35">
        <v>13</v>
      </c>
      <c r="F11" s="16" t="s">
        <v>24</v>
      </c>
      <c r="G11" s="36">
        <v>21</v>
      </c>
      <c r="H11" s="35">
        <v>13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26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 t="s">
        <v>151</v>
      </c>
    </row>
    <row r="12" spans="2:20" ht="30" customHeight="1">
      <c r="B12" s="124" t="s">
        <v>21</v>
      </c>
      <c r="C12" s="46" t="s">
        <v>156</v>
      </c>
      <c r="D12" s="46" t="s">
        <v>171</v>
      </c>
      <c r="E12" s="35">
        <v>9</v>
      </c>
      <c r="F12" s="16" t="s">
        <v>24</v>
      </c>
      <c r="G12" s="36">
        <v>21</v>
      </c>
      <c r="H12" s="35">
        <v>12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21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 t="s">
        <v>170</v>
      </c>
    </row>
    <row r="13" spans="2:20" ht="30" customHeight="1">
      <c r="B13" s="124" t="s">
        <v>20</v>
      </c>
      <c r="C13" s="46" t="s">
        <v>158</v>
      </c>
      <c r="D13" s="46" t="s">
        <v>173</v>
      </c>
      <c r="E13" s="35">
        <v>14</v>
      </c>
      <c r="F13" s="16" t="s">
        <v>24</v>
      </c>
      <c r="G13" s="36">
        <v>21</v>
      </c>
      <c r="H13" s="35">
        <v>14</v>
      </c>
      <c r="I13" s="16" t="s">
        <v>24</v>
      </c>
      <c r="J13" s="36">
        <v>21</v>
      </c>
      <c r="K13" s="35"/>
      <c r="L13" s="16" t="s">
        <v>24</v>
      </c>
      <c r="M13" s="36"/>
      <c r="N13" s="19">
        <f t="shared" si="0"/>
        <v>28</v>
      </c>
      <c r="O13" s="20">
        <f t="shared" si="1"/>
        <v>42</v>
      </c>
      <c r="P13" s="21">
        <f t="shared" si="2"/>
        <v>0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 t="s">
        <v>151</v>
      </c>
    </row>
    <row r="14" spans="2:20" ht="30" customHeight="1">
      <c r="B14" s="124" t="s">
        <v>19</v>
      </c>
      <c r="C14" s="46" t="s">
        <v>183</v>
      </c>
      <c r="D14" s="46" t="s">
        <v>175</v>
      </c>
      <c r="E14" s="35">
        <v>16</v>
      </c>
      <c r="F14" s="16" t="s">
        <v>24</v>
      </c>
      <c r="G14" s="36">
        <v>21</v>
      </c>
      <c r="H14" s="35">
        <v>13</v>
      </c>
      <c r="I14" s="16" t="s">
        <v>24</v>
      </c>
      <c r="J14" s="36">
        <v>21</v>
      </c>
      <c r="K14" s="35"/>
      <c r="L14" s="16" t="s">
        <v>24</v>
      </c>
      <c r="M14" s="36"/>
      <c r="N14" s="19">
        <f t="shared" si="0"/>
        <v>29</v>
      </c>
      <c r="O14" s="20">
        <f t="shared" si="1"/>
        <v>42</v>
      </c>
      <c r="P14" s="21">
        <f t="shared" si="2"/>
        <v>0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 t="s">
        <v>170</v>
      </c>
    </row>
    <row r="15" spans="2:20" ht="30" customHeight="1">
      <c r="B15" s="124" t="s">
        <v>25</v>
      </c>
      <c r="C15" s="46" t="s">
        <v>161</v>
      </c>
      <c r="D15" s="46" t="s">
        <v>177</v>
      </c>
      <c r="E15" s="35">
        <v>12</v>
      </c>
      <c r="F15" s="16" t="s">
        <v>24</v>
      </c>
      <c r="G15" s="36">
        <v>21</v>
      </c>
      <c r="H15" s="35">
        <v>16</v>
      </c>
      <c r="I15" s="16" t="s">
        <v>24</v>
      </c>
      <c r="J15" s="36">
        <v>21</v>
      </c>
      <c r="K15" s="35"/>
      <c r="L15" s="16" t="s">
        <v>24</v>
      </c>
      <c r="M15" s="36"/>
      <c r="N15" s="19">
        <f>E15+H15+K15</f>
        <v>28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 t="s">
        <v>151</v>
      </c>
    </row>
    <row r="16" spans="2:20" ht="30" customHeight="1">
      <c r="B16" s="124" t="s">
        <v>18</v>
      </c>
      <c r="C16" s="46" t="s">
        <v>74</v>
      </c>
      <c r="D16" s="46" t="s">
        <v>179</v>
      </c>
      <c r="E16" s="35">
        <v>21</v>
      </c>
      <c r="F16" s="16" t="s">
        <v>24</v>
      </c>
      <c r="G16" s="36">
        <v>18</v>
      </c>
      <c r="H16" s="35">
        <v>15</v>
      </c>
      <c r="I16" s="16" t="s">
        <v>24</v>
      </c>
      <c r="J16" s="36">
        <v>21</v>
      </c>
      <c r="K16" s="35">
        <v>16</v>
      </c>
      <c r="L16" s="16" t="s">
        <v>24</v>
      </c>
      <c r="M16" s="36">
        <v>21</v>
      </c>
      <c r="N16" s="19">
        <f>E16+H16+K16</f>
        <v>52</v>
      </c>
      <c r="O16" s="20">
        <f>G16+J16+M16</f>
        <v>60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 t="s">
        <v>170</v>
      </c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22" t="str">
        <f>IF(R18&gt;S18,D4,IF(S18&gt;R18,D5,"remíza"))</f>
        <v>TJ Sokol České Budějovice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2">
        <f aca="true" t="shared" si="5" ref="N18:S18">SUM(N9:N17)</f>
        <v>268</v>
      </c>
      <c r="O18" s="23">
        <f t="shared" si="5"/>
        <v>296</v>
      </c>
      <c r="P18" s="22">
        <f t="shared" si="5"/>
        <v>5</v>
      </c>
      <c r="Q18" s="24">
        <f t="shared" si="5"/>
        <v>12</v>
      </c>
      <c r="R18" s="22">
        <f t="shared" si="5"/>
        <v>2</v>
      </c>
      <c r="S18" s="23">
        <f t="shared" si="5"/>
        <v>6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165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9" t="s">
        <v>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2:20" ht="19.5" customHeight="1" thickBot="1">
      <c r="B3" s="4" t="s">
        <v>1</v>
      </c>
      <c r="C3" s="39"/>
      <c r="D3" s="240" t="s">
        <v>70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43" t="s">
        <v>42</v>
      </c>
      <c r="R3" s="244"/>
      <c r="S3" s="240" t="s">
        <v>104</v>
      </c>
      <c r="T3" s="245"/>
    </row>
    <row r="4" spans="2:20" ht="19.5" customHeight="1" thickTop="1">
      <c r="B4" s="5" t="s">
        <v>3</v>
      </c>
      <c r="C4" s="6"/>
      <c r="D4" s="246" t="s">
        <v>50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9" t="s">
        <v>14</v>
      </c>
      <c r="R4" s="250"/>
      <c r="S4" s="251" t="s">
        <v>105</v>
      </c>
      <c r="T4" s="252"/>
    </row>
    <row r="5" spans="2:20" ht="19.5" customHeight="1">
      <c r="B5" s="5" t="s">
        <v>4</v>
      </c>
      <c r="C5" s="40"/>
      <c r="D5" s="224" t="s">
        <v>54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147</v>
      </c>
      <c r="T5" s="230"/>
    </row>
    <row r="6" spans="2:20" ht="19.5" customHeight="1" thickBot="1">
      <c r="B6" s="7" t="s">
        <v>5</v>
      </c>
      <c r="C6" s="123"/>
      <c r="D6" s="231" t="s">
        <v>148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SKB Český Krumlov B</v>
      </c>
      <c r="D7" s="9" t="str">
        <f>D5</f>
        <v>USK Plzeň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149</v>
      </c>
      <c r="D9" s="47" t="s">
        <v>150</v>
      </c>
      <c r="E9" s="35">
        <v>16</v>
      </c>
      <c r="F9" s="17" t="s">
        <v>24</v>
      </c>
      <c r="G9" s="36">
        <v>21</v>
      </c>
      <c r="H9" s="35">
        <v>19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35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 t="s">
        <v>151</v>
      </c>
    </row>
    <row r="10" spans="2:20" ht="30" customHeight="1">
      <c r="B10" s="124" t="s">
        <v>23</v>
      </c>
      <c r="C10" s="46" t="s">
        <v>152</v>
      </c>
      <c r="D10" s="46" t="s">
        <v>153</v>
      </c>
      <c r="E10" s="35">
        <v>21</v>
      </c>
      <c r="F10" s="16" t="s">
        <v>24</v>
      </c>
      <c r="G10" s="36">
        <v>19</v>
      </c>
      <c r="H10" s="35">
        <v>21</v>
      </c>
      <c r="I10" s="16" t="s">
        <v>24</v>
      </c>
      <c r="J10" s="36">
        <v>18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37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 t="s">
        <v>54</v>
      </c>
    </row>
    <row r="11" spans="2:20" ht="30" customHeight="1">
      <c r="B11" s="124" t="s">
        <v>22</v>
      </c>
      <c r="C11" s="46" t="s">
        <v>154</v>
      </c>
      <c r="D11" s="46" t="s">
        <v>155</v>
      </c>
      <c r="E11" s="35">
        <v>5</v>
      </c>
      <c r="F11" s="16" t="s">
        <v>24</v>
      </c>
      <c r="G11" s="36">
        <v>21</v>
      </c>
      <c r="H11" s="35">
        <v>17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22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 t="s">
        <v>151</v>
      </c>
    </row>
    <row r="12" spans="2:20" ht="30" customHeight="1">
      <c r="B12" s="124" t="s">
        <v>21</v>
      </c>
      <c r="C12" s="46" t="s">
        <v>156</v>
      </c>
      <c r="D12" s="46" t="s">
        <v>157</v>
      </c>
      <c r="E12" s="35">
        <v>9</v>
      </c>
      <c r="F12" s="16" t="s">
        <v>24</v>
      </c>
      <c r="G12" s="36">
        <v>21</v>
      </c>
      <c r="H12" s="35">
        <v>7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16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 t="s">
        <v>54</v>
      </c>
    </row>
    <row r="13" spans="2:20" ht="30" customHeight="1">
      <c r="B13" s="124" t="s">
        <v>20</v>
      </c>
      <c r="C13" s="46" t="s">
        <v>158</v>
      </c>
      <c r="D13" s="46" t="s">
        <v>159</v>
      </c>
      <c r="E13" s="35">
        <v>22</v>
      </c>
      <c r="F13" s="16" t="s">
        <v>24</v>
      </c>
      <c r="G13" s="36">
        <v>20</v>
      </c>
      <c r="H13" s="35">
        <v>21</v>
      </c>
      <c r="I13" s="16" t="s">
        <v>24</v>
      </c>
      <c r="J13" s="36">
        <v>18</v>
      </c>
      <c r="K13" s="35"/>
      <c r="L13" s="16" t="s">
        <v>24</v>
      </c>
      <c r="M13" s="36"/>
      <c r="N13" s="19">
        <f t="shared" si="0"/>
        <v>43</v>
      </c>
      <c r="O13" s="20">
        <f t="shared" si="1"/>
        <v>38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 t="s">
        <v>151</v>
      </c>
    </row>
    <row r="14" spans="2:20" ht="30" customHeight="1">
      <c r="B14" s="124" t="s">
        <v>19</v>
      </c>
      <c r="C14" s="46" t="s">
        <v>75</v>
      </c>
      <c r="D14" s="46" t="s">
        <v>160</v>
      </c>
      <c r="E14" s="35">
        <v>16</v>
      </c>
      <c r="F14" s="16" t="s">
        <v>24</v>
      </c>
      <c r="G14" s="36">
        <v>21</v>
      </c>
      <c r="H14" s="35">
        <v>17</v>
      </c>
      <c r="I14" s="16" t="s">
        <v>24</v>
      </c>
      <c r="J14" s="36">
        <v>21</v>
      </c>
      <c r="K14" s="35"/>
      <c r="L14" s="16" t="s">
        <v>24</v>
      </c>
      <c r="M14" s="36"/>
      <c r="N14" s="19">
        <f t="shared" si="0"/>
        <v>33</v>
      </c>
      <c r="O14" s="20">
        <f t="shared" si="1"/>
        <v>42</v>
      </c>
      <c r="P14" s="21">
        <f t="shared" si="2"/>
        <v>0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 t="s">
        <v>54</v>
      </c>
    </row>
    <row r="15" spans="2:20" ht="30" customHeight="1">
      <c r="B15" s="124" t="s">
        <v>25</v>
      </c>
      <c r="C15" s="46" t="s">
        <v>161</v>
      </c>
      <c r="D15" s="46" t="s">
        <v>162</v>
      </c>
      <c r="E15" s="35">
        <v>9</v>
      </c>
      <c r="F15" s="16" t="s">
        <v>24</v>
      </c>
      <c r="G15" s="36">
        <v>21</v>
      </c>
      <c r="H15" s="35">
        <v>6</v>
      </c>
      <c r="I15" s="16" t="s">
        <v>24</v>
      </c>
      <c r="J15" s="36">
        <v>21</v>
      </c>
      <c r="K15" s="35"/>
      <c r="L15" s="16" t="s">
        <v>24</v>
      </c>
      <c r="M15" s="36"/>
      <c r="N15" s="19">
        <f>E15+H15+K15</f>
        <v>15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 t="s">
        <v>151</v>
      </c>
    </row>
    <row r="16" spans="2:20" ht="30" customHeight="1">
      <c r="B16" s="124" t="s">
        <v>18</v>
      </c>
      <c r="C16" s="46" t="s">
        <v>74</v>
      </c>
      <c r="D16" s="46" t="s">
        <v>163</v>
      </c>
      <c r="E16" s="35">
        <v>21</v>
      </c>
      <c r="F16" s="16" t="s">
        <v>24</v>
      </c>
      <c r="G16" s="36">
        <v>18</v>
      </c>
      <c r="H16" s="35">
        <v>12</v>
      </c>
      <c r="I16" s="16" t="s">
        <v>24</v>
      </c>
      <c r="J16" s="36">
        <v>21</v>
      </c>
      <c r="K16" s="35">
        <v>15</v>
      </c>
      <c r="L16" s="16" t="s">
        <v>24</v>
      </c>
      <c r="M16" s="36">
        <v>21</v>
      </c>
      <c r="N16" s="19">
        <f>E16+H16+K16</f>
        <v>48</v>
      </c>
      <c r="O16" s="20">
        <f>G16+J16+M16</f>
        <v>60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 t="s">
        <v>54</v>
      </c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22" t="str">
        <f>IF(R18&gt;S18,D4,IF(S18&gt;R18,D5,"remíza"))</f>
        <v>USK Plzeň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2">
        <f aca="true" t="shared" si="5" ref="N18:S18">SUM(N9:N17)</f>
        <v>254</v>
      </c>
      <c r="O18" s="23">
        <f t="shared" si="5"/>
        <v>345</v>
      </c>
      <c r="P18" s="22">
        <f t="shared" si="5"/>
        <v>5</v>
      </c>
      <c r="Q18" s="24">
        <f t="shared" si="5"/>
        <v>12</v>
      </c>
      <c r="R18" s="22">
        <f t="shared" si="5"/>
        <v>2</v>
      </c>
      <c r="S18" s="23">
        <f t="shared" si="5"/>
        <v>6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164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 t="s">
        <v>165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2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7.75390625" style="93" customWidth="1"/>
    <col min="2" max="2" width="17.75390625" style="93" customWidth="1"/>
    <col min="3" max="3" width="1.75390625" style="93" customWidth="1"/>
    <col min="4" max="4" width="17.75390625" style="93" customWidth="1"/>
    <col min="5" max="5" width="6.75390625" style="93" customWidth="1"/>
    <col min="6" max="6" width="17.75390625" style="93" customWidth="1"/>
    <col min="7" max="7" width="1.75390625" style="93" customWidth="1"/>
    <col min="8" max="8" width="17.75390625" style="93" customWidth="1"/>
    <col min="9" max="9" width="6.875" style="93" customWidth="1"/>
    <col min="10" max="10" width="17.75390625" style="93" customWidth="1"/>
    <col min="11" max="11" width="1.75390625" style="93" customWidth="1"/>
    <col min="12" max="12" width="17.75390625" style="93" customWidth="1"/>
    <col min="13" max="13" width="7.00390625" style="93" customWidth="1"/>
    <col min="14" max="14" width="1.875" style="93" customWidth="1"/>
    <col min="15" max="16384" width="9.125" style="93" customWidth="1"/>
  </cols>
  <sheetData>
    <row r="1" ht="3.75" customHeight="1"/>
    <row r="2" spans="2:12" ht="21.75" customHeight="1">
      <c r="B2" s="206" t="s">
        <v>84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2:9" ht="5.25" customHeight="1">
      <c r="B3" s="109"/>
      <c r="C3" s="109"/>
      <c r="D3" s="109"/>
      <c r="E3" s="109"/>
      <c r="F3" s="109"/>
      <c r="G3" s="109"/>
      <c r="H3" s="109"/>
      <c r="I3" s="109"/>
    </row>
    <row r="4" spans="2:12" ht="16.5" customHeight="1">
      <c r="B4" s="204" t="s">
        <v>85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2:9" ht="6.75" customHeight="1">
      <c r="B5" s="110"/>
      <c r="C5" s="110"/>
      <c r="D5" s="110"/>
      <c r="E5" s="110"/>
      <c r="F5" s="110"/>
      <c r="G5" s="110"/>
      <c r="H5" s="110"/>
      <c r="I5" s="110"/>
    </row>
    <row r="6" spans="2:12" ht="12" customHeight="1">
      <c r="B6" s="205" t="s">
        <v>51</v>
      </c>
      <c r="C6" s="205"/>
      <c r="D6" s="205"/>
      <c r="E6" s="112"/>
      <c r="F6" s="205" t="s">
        <v>86</v>
      </c>
      <c r="G6" s="205"/>
      <c r="H6" s="205"/>
      <c r="J6" s="205" t="s">
        <v>52</v>
      </c>
      <c r="K6" s="205"/>
      <c r="L6" s="205"/>
    </row>
    <row r="7" spans="2:13" ht="12" customHeight="1">
      <c r="B7" s="113" t="s">
        <v>87</v>
      </c>
      <c r="C7" s="114" t="s">
        <v>53</v>
      </c>
      <c r="D7" s="115" t="s">
        <v>55</v>
      </c>
      <c r="E7" s="94" t="s">
        <v>122</v>
      </c>
      <c r="F7" s="113" t="s">
        <v>56</v>
      </c>
      <c r="G7" s="114" t="s">
        <v>53</v>
      </c>
      <c r="H7" s="115" t="s">
        <v>55</v>
      </c>
      <c r="I7" s="94" t="s">
        <v>123</v>
      </c>
      <c r="J7" s="113" t="s">
        <v>56</v>
      </c>
      <c r="K7" s="114" t="s">
        <v>53</v>
      </c>
      <c r="L7" s="93" t="s">
        <v>87</v>
      </c>
      <c r="M7" s="94" t="s">
        <v>123</v>
      </c>
    </row>
    <row r="8" spans="2:13" ht="12">
      <c r="B8" s="113" t="s">
        <v>88</v>
      </c>
      <c r="C8" s="114" t="s">
        <v>53</v>
      </c>
      <c r="D8" s="115" t="s">
        <v>54</v>
      </c>
      <c r="E8" s="94" t="s">
        <v>122</v>
      </c>
      <c r="F8" s="113" t="s">
        <v>88</v>
      </c>
      <c r="G8" s="114" t="s">
        <v>53</v>
      </c>
      <c r="H8" s="115" t="s">
        <v>89</v>
      </c>
      <c r="I8" s="94" t="s">
        <v>122</v>
      </c>
      <c r="J8" s="113" t="s">
        <v>88</v>
      </c>
      <c r="K8" s="114" t="s">
        <v>53</v>
      </c>
      <c r="L8" s="115" t="s">
        <v>29</v>
      </c>
      <c r="M8" s="94" t="s">
        <v>122</v>
      </c>
    </row>
    <row r="9" spans="2:13" ht="12">
      <c r="B9" s="113" t="s">
        <v>89</v>
      </c>
      <c r="C9" s="114" t="s">
        <v>53</v>
      </c>
      <c r="D9" s="115" t="s">
        <v>29</v>
      </c>
      <c r="E9" s="94" t="s">
        <v>180</v>
      </c>
      <c r="F9" s="113" t="s">
        <v>54</v>
      </c>
      <c r="G9" s="114" t="s">
        <v>53</v>
      </c>
      <c r="H9" s="115" t="s">
        <v>29</v>
      </c>
      <c r="I9" s="94" t="s">
        <v>123</v>
      </c>
      <c r="J9" s="113" t="s">
        <v>89</v>
      </c>
      <c r="K9" s="114" t="s">
        <v>53</v>
      </c>
      <c r="L9" s="115" t="s">
        <v>54</v>
      </c>
      <c r="M9" s="94" t="s">
        <v>180</v>
      </c>
    </row>
    <row r="10" spans="2:13" ht="12">
      <c r="B10" s="113" t="s">
        <v>56</v>
      </c>
      <c r="C10" s="114" t="s">
        <v>53</v>
      </c>
      <c r="D10" s="93" t="s">
        <v>90</v>
      </c>
      <c r="E10" s="114" t="s">
        <v>53</v>
      </c>
      <c r="F10" s="113" t="s">
        <v>91</v>
      </c>
      <c r="G10" s="114" t="s">
        <v>53</v>
      </c>
      <c r="H10" s="93" t="s">
        <v>90</v>
      </c>
      <c r="I10" s="114" t="s">
        <v>53</v>
      </c>
      <c r="J10" s="113" t="s">
        <v>55</v>
      </c>
      <c r="K10" s="114" t="s">
        <v>53</v>
      </c>
      <c r="L10" s="115" t="s">
        <v>90</v>
      </c>
      <c r="M10" s="114" t="s">
        <v>53</v>
      </c>
    </row>
    <row r="11" spans="2:12" ht="6.75" customHeight="1">
      <c r="B11" s="115"/>
      <c r="C11" s="115"/>
      <c r="D11" s="115"/>
      <c r="E11" s="116"/>
      <c r="F11" s="113"/>
      <c r="G11" s="114"/>
      <c r="J11" s="113"/>
      <c r="K11" s="114"/>
      <c r="L11" s="115"/>
    </row>
    <row r="12" spans="2:12" ht="15.75">
      <c r="B12" s="204" t="s">
        <v>92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</row>
    <row r="13" spans="2:9" ht="6.75" customHeight="1">
      <c r="B13" s="110"/>
      <c r="C13" s="110"/>
      <c r="D13" s="110"/>
      <c r="E13" s="110"/>
      <c r="F13" s="110"/>
      <c r="G13" s="110"/>
      <c r="H13" s="110"/>
      <c r="I13" s="110"/>
    </row>
    <row r="14" spans="2:12" ht="12" customHeight="1">
      <c r="B14" s="205" t="s">
        <v>51</v>
      </c>
      <c r="C14" s="205"/>
      <c r="D14" s="205"/>
      <c r="E14" s="112"/>
      <c r="F14" s="205" t="s">
        <v>86</v>
      </c>
      <c r="G14" s="205"/>
      <c r="H14" s="205"/>
      <c r="J14" s="205" t="s">
        <v>52</v>
      </c>
      <c r="K14" s="205"/>
      <c r="L14" s="205"/>
    </row>
    <row r="15" spans="2:13" ht="12" customHeight="1">
      <c r="B15" s="113" t="s">
        <v>55</v>
      </c>
      <c r="C15" s="114" t="s">
        <v>53</v>
      </c>
      <c r="D15" s="115" t="s">
        <v>54</v>
      </c>
      <c r="E15" s="94" t="s">
        <v>280</v>
      </c>
      <c r="F15" s="113" t="s">
        <v>55</v>
      </c>
      <c r="G15" s="114" t="s">
        <v>53</v>
      </c>
      <c r="H15" s="93" t="s">
        <v>89</v>
      </c>
      <c r="I15" s="94" t="s">
        <v>279</v>
      </c>
      <c r="J15" s="113" t="s">
        <v>55</v>
      </c>
      <c r="K15" s="114" t="s">
        <v>53</v>
      </c>
      <c r="L15" s="93" t="s">
        <v>88</v>
      </c>
      <c r="M15" s="94" t="s">
        <v>279</v>
      </c>
    </row>
    <row r="16" spans="2:13" ht="12">
      <c r="B16" s="113" t="s">
        <v>29</v>
      </c>
      <c r="C16" s="114" t="s">
        <v>53</v>
      </c>
      <c r="D16" s="115" t="s">
        <v>56</v>
      </c>
      <c r="E16" s="94" t="s">
        <v>276</v>
      </c>
      <c r="F16" s="117" t="s">
        <v>93</v>
      </c>
      <c r="G16" s="118" t="s">
        <v>53</v>
      </c>
      <c r="H16" s="97" t="s">
        <v>88</v>
      </c>
      <c r="I16" s="94" t="s">
        <v>277</v>
      </c>
      <c r="J16" s="117" t="s">
        <v>93</v>
      </c>
      <c r="K16" s="118" t="s">
        <v>53</v>
      </c>
      <c r="L16" s="97" t="s">
        <v>89</v>
      </c>
      <c r="M16" s="94" t="s">
        <v>222</v>
      </c>
    </row>
    <row r="17" spans="2:13" ht="12">
      <c r="B17" s="113" t="s">
        <v>89</v>
      </c>
      <c r="C17" s="114" t="s">
        <v>53</v>
      </c>
      <c r="D17" s="115" t="s">
        <v>90</v>
      </c>
      <c r="E17" s="114" t="s">
        <v>53</v>
      </c>
      <c r="F17" s="113" t="s">
        <v>91</v>
      </c>
      <c r="G17" s="114" t="s">
        <v>53</v>
      </c>
      <c r="H17" s="115" t="s">
        <v>54</v>
      </c>
      <c r="I17" s="94" t="s">
        <v>214</v>
      </c>
      <c r="J17" s="113" t="s">
        <v>87</v>
      </c>
      <c r="K17" s="114" t="s">
        <v>53</v>
      </c>
      <c r="L17" s="115" t="s">
        <v>29</v>
      </c>
      <c r="M17" s="94" t="s">
        <v>222</v>
      </c>
    </row>
    <row r="18" spans="2:13" ht="12">
      <c r="B18" s="113" t="s">
        <v>88</v>
      </c>
      <c r="C18" s="114" t="s">
        <v>53</v>
      </c>
      <c r="D18" s="115" t="s">
        <v>90</v>
      </c>
      <c r="E18" s="114" t="s">
        <v>53</v>
      </c>
      <c r="F18" s="113" t="s">
        <v>29</v>
      </c>
      <c r="G18" s="114" t="s">
        <v>53</v>
      </c>
      <c r="H18" s="115" t="s">
        <v>90</v>
      </c>
      <c r="I18" s="114" t="s">
        <v>53</v>
      </c>
      <c r="J18" s="113" t="s">
        <v>54</v>
      </c>
      <c r="K18" s="114" t="s">
        <v>53</v>
      </c>
      <c r="L18" s="115" t="s">
        <v>90</v>
      </c>
      <c r="M18" s="114" t="s">
        <v>53</v>
      </c>
    </row>
    <row r="19" spans="2:14" ht="12">
      <c r="B19" s="113" t="s">
        <v>91</v>
      </c>
      <c r="C19" s="114" t="s">
        <v>53</v>
      </c>
      <c r="D19" s="115" t="s">
        <v>90</v>
      </c>
      <c r="E19" s="114" t="s">
        <v>53</v>
      </c>
      <c r="F19" s="120"/>
      <c r="G19" s="114"/>
      <c r="H19" s="120"/>
      <c r="J19" s="113"/>
      <c r="K19" s="114"/>
      <c r="L19" s="113"/>
      <c r="N19" s="120"/>
    </row>
    <row r="20" spans="2:14" ht="10.5" customHeight="1">
      <c r="B20" s="120"/>
      <c r="C20" s="114"/>
      <c r="D20" s="120"/>
      <c r="E20" s="116"/>
      <c r="F20" s="203" t="s">
        <v>57</v>
      </c>
      <c r="G20" s="203"/>
      <c r="H20" s="203"/>
      <c r="J20" s="203" t="s">
        <v>57</v>
      </c>
      <c r="K20" s="203"/>
      <c r="L20" s="203"/>
      <c r="N20" s="120"/>
    </row>
    <row r="21" spans="2:14" ht="15.75">
      <c r="B21" s="204" t="s">
        <v>94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N21" s="120"/>
    </row>
    <row r="22" spans="2:9" ht="6.75" customHeight="1">
      <c r="B22" s="110"/>
      <c r="C22" s="110"/>
      <c r="D22" s="110"/>
      <c r="E22" s="110"/>
      <c r="F22" s="110"/>
      <c r="G22" s="110"/>
      <c r="H22" s="110"/>
      <c r="I22" s="110"/>
    </row>
    <row r="23" spans="2:12" ht="12" customHeight="1">
      <c r="B23" s="205" t="s">
        <v>51</v>
      </c>
      <c r="C23" s="205"/>
      <c r="D23" s="205"/>
      <c r="E23" s="112"/>
      <c r="F23" s="205" t="s">
        <v>86</v>
      </c>
      <c r="G23" s="205"/>
      <c r="H23" s="205"/>
      <c r="J23" s="205" t="s">
        <v>52</v>
      </c>
      <c r="K23" s="205"/>
      <c r="L23" s="205"/>
    </row>
    <row r="24" spans="2:13" ht="12" customHeight="1">
      <c r="B24" s="113" t="s">
        <v>91</v>
      </c>
      <c r="C24" s="114" t="s">
        <v>53</v>
      </c>
      <c r="D24" s="115" t="s">
        <v>56</v>
      </c>
      <c r="E24" s="94" t="s">
        <v>276</v>
      </c>
      <c r="F24" s="198" t="s">
        <v>91</v>
      </c>
      <c r="G24" s="199" t="s">
        <v>53</v>
      </c>
      <c r="H24" s="200" t="s">
        <v>89</v>
      </c>
      <c r="I24" s="93" t="s">
        <v>293</v>
      </c>
      <c r="J24" s="198" t="s">
        <v>91</v>
      </c>
      <c r="K24" s="199" t="s">
        <v>53</v>
      </c>
      <c r="L24" s="200" t="s">
        <v>88</v>
      </c>
      <c r="M24" s="93" t="s">
        <v>293</v>
      </c>
    </row>
    <row r="25" spans="2:13" ht="12">
      <c r="B25" s="113" t="s">
        <v>29</v>
      </c>
      <c r="C25" s="114" t="s">
        <v>53</v>
      </c>
      <c r="D25" s="115" t="s">
        <v>55</v>
      </c>
      <c r="E25" s="94" t="s">
        <v>280</v>
      </c>
      <c r="F25" s="198" t="s">
        <v>29</v>
      </c>
      <c r="G25" s="199" t="s">
        <v>53</v>
      </c>
      <c r="H25" s="200" t="s">
        <v>88</v>
      </c>
      <c r="I25" s="93" t="s">
        <v>293</v>
      </c>
      <c r="J25" s="198" t="s">
        <v>54</v>
      </c>
      <c r="K25" s="199" t="s">
        <v>53</v>
      </c>
      <c r="L25" s="200" t="s">
        <v>89</v>
      </c>
      <c r="M25" s="93" t="s">
        <v>293</v>
      </c>
    </row>
    <row r="26" spans="2:14" ht="12">
      <c r="B26" s="113" t="s">
        <v>54</v>
      </c>
      <c r="C26" s="114" t="s">
        <v>53</v>
      </c>
      <c r="D26" s="115" t="s">
        <v>90</v>
      </c>
      <c r="E26" s="114" t="s">
        <v>53</v>
      </c>
      <c r="F26" s="113" t="s">
        <v>54</v>
      </c>
      <c r="G26" s="114" t="s">
        <v>53</v>
      </c>
      <c r="H26" s="115" t="s">
        <v>56</v>
      </c>
      <c r="I26" s="94" t="s">
        <v>323</v>
      </c>
      <c r="J26" s="113" t="s">
        <v>55</v>
      </c>
      <c r="K26" s="114" t="s">
        <v>53</v>
      </c>
      <c r="L26" s="115" t="s">
        <v>56</v>
      </c>
      <c r="M26" s="94" t="s">
        <v>122</v>
      </c>
      <c r="N26" s="114"/>
    </row>
    <row r="27" spans="2:14" ht="12">
      <c r="B27" s="113" t="s">
        <v>89</v>
      </c>
      <c r="C27" s="114" t="s">
        <v>53</v>
      </c>
      <c r="D27" s="115" t="s">
        <v>90</v>
      </c>
      <c r="E27" s="114" t="s">
        <v>53</v>
      </c>
      <c r="F27" s="113" t="s">
        <v>55</v>
      </c>
      <c r="G27" s="114" t="s">
        <v>53</v>
      </c>
      <c r="H27" s="115" t="s">
        <v>90</v>
      </c>
      <c r="I27" s="114" t="s">
        <v>53</v>
      </c>
      <c r="J27" s="113" t="s">
        <v>29</v>
      </c>
      <c r="K27" s="114" t="s">
        <v>53</v>
      </c>
      <c r="L27" s="115" t="s">
        <v>90</v>
      </c>
      <c r="M27" s="114" t="s">
        <v>53</v>
      </c>
      <c r="N27" s="114"/>
    </row>
    <row r="28" spans="2:12" ht="12">
      <c r="B28" s="113" t="s">
        <v>88</v>
      </c>
      <c r="C28" s="114" t="s">
        <v>53</v>
      </c>
      <c r="D28" s="115" t="s">
        <v>90</v>
      </c>
      <c r="E28" s="114" t="s">
        <v>53</v>
      </c>
      <c r="F28" s="120"/>
      <c r="G28" s="114"/>
      <c r="H28" s="120"/>
      <c r="J28" s="120"/>
      <c r="K28" s="114"/>
      <c r="L28" s="120"/>
    </row>
    <row r="29" spans="2:12" ht="7.5" customHeight="1">
      <c r="B29" s="113"/>
      <c r="C29" s="114"/>
      <c r="D29" s="115"/>
      <c r="E29" s="121"/>
      <c r="F29" s="203"/>
      <c r="G29" s="203"/>
      <c r="H29" s="203"/>
      <c r="J29" s="203"/>
      <c r="K29" s="203"/>
      <c r="L29" s="203"/>
    </row>
    <row r="30" spans="2:12" ht="15.75">
      <c r="B30" s="204" t="s">
        <v>95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</row>
    <row r="31" spans="2:9" ht="6.75" customHeight="1">
      <c r="B31" s="110"/>
      <c r="C31" s="110"/>
      <c r="D31" s="110"/>
      <c r="E31" s="110"/>
      <c r="F31" s="110"/>
      <c r="G31" s="110"/>
      <c r="H31" s="110"/>
      <c r="I31" s="110"/>
    </row>
    <row r="32" spans="2:12" ht="12" customHeight="1">
      <c r="B32" s="205" t="s">
        <v>51</v>
      </c>
      <c r="C32" s="205"/>
      <c r="D32" s="205"/>
      <c r="E32" s="112"/>
      <c r="F32" s="205" t="s">
        <v>86</v>
      </c>
      <c r="G32" s="205"/>
      <c r="H32" s="205"/>
      <c r="J32" s="205" t="s">
        <v>52</v>
      </c>
      <c r="K32" s="205"/>
      <c r="L32" s="205"/>
    </row>
    <row r="33" spans="2:12" ht="12">
      <c r="B33" s="113" t="s">
        <v>29</v>
      </c>
      <c r="C33" s="114" t="s">
        <v>53</v>
      </c>
      <c r="D33" s="115" t="s">
        <v>54</v>
      </c>
      <c r="F33" s="113" t="s">
        <v>56</v>
      </c>
      <c r="G33" s="114" t="s">
        <v>53</v>
      </c>
      <c r="H33" s="115" t="s">
        <v>29</v>
      </c>
      <c r="J33" s="113" t="s">
        <v>56</v>
      </c>
      <c r="K33" s="114" t="s">
        <v>53</v>
      </c>
      <c r="L33" s="115" t="s">
        <v>54</v>
      </c>
    </row>
    <row r="34" spans="2:12" ht="12">
      <c r="B34" s="113" t="s">
        <v>89</v>
      </c>
      <c r="C34" s="114" t="s">
        <v>53</v>
      </c>
      <c r="D34" s="115" t="s">
        <v>88</v>
      </c>
      <c r="E34" s="121"/>
      <c r="F34" s="113" t="s">
        <v>88</v>
      </c>
      <c r="G34" s="114" t="s">
        <v>53</v>
      </c>
      <c r="H34" s="115" t="s">
        <v>55</v>
      </c>
      <c r="J34" s="113" t="s">
        <v>88</v>
      </c>
      <c r="K34" s="114" t="s">
        <v>53</v>
      </c>
      <c r="L34" s="115" t="s">
        <v>87</v>
      </c>
    </row>
    <row r="35" spans="2:12" ht="12">
      <c r="B35" s="113" t="s">
        <v>96</v>
      </c>
      <c r="C35" s="114" t="s">
        <v>53</v>
      </c>
      <c r="D35" s="115" t="s">
        <v>87</v>
      </c>
      <c r="E35" s="121"/>
      <c r="F35" s="113" t="s">
        <v>89</v>
      </c>
      <c r="G35" s="114" t="s">
        <v>53</v>
      </c>
      <c r="H35" s="115" t="s">
        <v>87</v>
      </c>
      <c r="J35" s="113" t="s">
        <v>89</v>
      </c>
      <c r="K35" s="114" t="s">
        <v>53</v>
      </c>
      <c r="L35" s="115" t="s">
        <v>55</v>
      </c>
    </row>
    <row r="36" spans="2:12" ht="12">
      <c r="B36" s="113" t="s">
        <v>56</v>
      </c>
      <c r="C36" s="114" t="s">
        <v>53</v>
      </c>
      <c r="D36" s="115" t="s">
        <v>90</v>
      </c>
      <c r="E36" s="121"/>
      <c r="F36" s="113" t="s">
        <v>54</v>
      </c>
      <c r="G36" s="114" t="s">
        <v>53</v>
      </c>
      <c r="H36" s="115" t="s">
        <v>90</v>
      </c>
      <c r="J36" s="113" t="s">
        <v>29</v>
      </c>
      <c r="K36" s="114" t="s">
        <v>53</v>
      </c>
      <c r="L36" s="115" t="s">
        <v>90</v>
      </c>
    </row>
    <row r="37" spans="2:12" ht="7.5" customHeight="1">
      <c r="B37" s="113"/>
      <c r="C37" s="114"/>
      <c r="D37" s="113"/>
      <c r="E37" s="121"/>
      <c r="F37" s="113"/>
      <c r="G37" s="114"/>
      <c r="H37" s="115"/>
      <c r="J37" s="113"/>
      <c r="K37" s="114"/>
      <c r="L37" s="115"/>
    </row>
    <row r="38" spans="2:12" ht="15.75">
      <c r="B38" s="204" t="s">
        <v>97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</row>
    <row r="39" spans="2:9" ht="6.75" customHeight="1">
      <c r="B39" s="110"/>
      <c r="C39" s="110"/>
      <c r="D39" s="110"/>
      <c r="E39" s="110"/>
      <c r="F39" s="110"/>
      <c r="G39" s="110"/>
      <c r="H39" s="110"/>
      <c r="I39" s="110"/>
    </row>
    <row r="40" spans="2:12" ht="12" customHeight="1">
      <c r="B40" s="205" t="s">
        <v>51</v>
      </c>
      <c r="C40" s="205"/>
      <c r="D40" s="205"/>
      <c r="E40" s="112"/>
      <c r="F40" s="205" t="s">
        <v>86</v>
      </c>
      <c r="G40" s="205"/>
      <c r="H40" s="205"/>
      <c r="J40" s="205" t="s">
        <v>52</v>
      </c>
      <c r="K40" s="205"/>
      <c r="L40" s="205"/>
    </row>
    <row r="41" spans="2:12" ht="12" customHeight="1">
      <c r="B41" s="113" t="s">
        <v>29</v>
      </c>
      <c r="C41" s="114" t="s">
        <v>53</v>
      </c>
      <c r="D41" s="115" t="s">
        <v>91</v>
      </c>
      <c r="E41" s="121"/>
      <c r="F41" s="117" t="s">
        <v>98</v>
      </c>
      <c r="G41" s="118" t="s">
        <v>53</v>
      </c>
      <c r="H41" s="122" t="s">
        <v>56</v>
      </c>
      <c r="J41" s="117" t="s">
        <v>99</v>
      </c>
      <c r="K41" s="118" t="s">
        <v>53</v>
      </c>
      <c r="L41" s="122" t="s">
        <v>56</v>
      </c>
    </row>
    <row r="42" spans="2:12" ht="12">
      <c r="B42" s="113" t="s">
        <v>54</v>
      </c>
      <c r="C42" s="114" t="s">
        <v>53</v>
      </c>
      <c r="D42" s="115" t="s">
        <v>96</v>
      </c>
      <c r="E42" s="121"/>
      <c r="F42" s="117" t="s">
        <v>100</v>
      </c>
      <c r="G42" s="118" t="s">
        <v>53</v>
      </c>
      <c r="H42" s="122" t="s">
        <v>89</v>
      </c>
      <c r="J42" s="117" t="s">
        <v>101</v>
      </c>
      <c r="K42" s="118" t="s">
        <v>53</v>
      </c>
      <c r="L42" s="122" t="s">
        <v>88</v>
      </c>
    </row>
    <row r="43" spans="2:12" ht="12">
      <c r="B43" s="113" t="s">
        <v>56</v>
      </c>
      <c r="C43" s="114" t="s">
        <v>53</v>
      </c>
      <c r="D43" s="115" t="s">
        <v>90</v>
      </c>
      <c r="E43" s="121"/>
      <c r="F43" s="117" t="s">
        <v>101</v>
      </c>
      <c r="G43" s="127" t="s">
        <v>53</v>
      </c>
      <c r="H43" s="122" t="s">
        <v>91</v>
      </c>
      <c r="J43" s="117" t="s">
        <v>102</v>
      </c>
      <c r="K43" s="118" t="s">
        <v>53</v>
      </c>
      <c r="L43" s="122" t="s">
        <v>29</v>
      </c>
    </row>
    <row r="44" spans="2:12" ht="12" customHeight="1">
      <c r="B44" s="113" t="s">
        <v>89</v>
      </c>
      <c r="C44" s="114" t="s">
        <v>53</v>
      </c>
      <c r="D44" s="115" t="s">
        <v>90</v>
      </c>
      <c r="E44" s="121"/>
      <c r="F44" s="113" t="s">
        <v>96</v>
      </c>
      <c r="G44" s="114" t="s">
        <v>53</v>
      </c>
      <c r="H44" s="115" t="s">
        <v>90</v>
      </c>
      <c r="J44" s="113" t="s">
        <v>91</v>
      </c>
      <c r="K44" s="114" t="s">
        <v>53</v>
      </c>
      <c r="L44" s="115" t="s">
        <v>90</v>
      </c>
    </row>
    <row r="45" spans="2:12" ht="12">
      <c r="B45" s="113" t="s">
        <v>88</v>
      </c>
      <c r="C45" s="114" t="s">
        <v>53</v>
      </c>
      <c r="D45" s="115" t="s">
        <v>90</v>
      </c>
      <c r="E45" s="121"/>
      <c r="F45" s="113"/>
      <c r="G45" s="114"/>
      <c r="H45" s="115"/>
      <c r="J45" s="113"/>
      <c r="K45" s="114"/>
      <c r="L45" s="115"/>
    </row>
    <row r="46" spans="2:12" ht="10.5" customHeight="1">
      <c r="B46" s="120"/>
      <c r="C46" s="114"/>
      <c r="D46" s="115"/>
      <c r="E46" s="116"/>
      <c r="F46" s="203" t="s">
        <v>57</v>
      </c>
      <c r="G46" s="203"/>
      <c r="H46" s="203"/>
      <c r="J46" s="203" t="s">
        <v>57</v>
      </c>
      <c r="K46" s="203"/>
      <c r="L46" s="203"/>
    </row>
    <row r="47" spans="2:12" ht="15.75">
      <c r="B47" s="204" t="s">
        <v>103</v>
      </c>
      <c r="C47" s="204"/>
      <c r="D47" s="204"/>
      <c r="E47" s="204"/>
      <c r="F47" s="204"/>
      <c r="G47" s="204"/>
      <c r="H47" s="204"/>
      <c r="I47" s="204"/>
      <c r="J47" s="204"/>
      <c r="K47" s="204"/>
      <c r="L47" s="204"/>
    </row>
    <row r="48" spans="2:9" ht="6.75" customHeight="1">
      <c r="B48" s="110"/>
      <c r="C48" s="110"/>
      <c r="D48" s="110"/>
      <c r="E48" s="110"/>
      <c r="F48" s="110"/>
      <c r="G48" s="110"/>
      <c r="H48" s="110"/>
      <c r="I48" s="110"/>
    </row>
    <row r="49" spans="2:12" ht="12" customHeight="1">
      <c r="B49" s="205" t="s">
        <v>60</v>
      </c>
      <c r="C49" s="205"/>
      <c r="D49" s="205"/>
      <c r="E49" s="205"/>
      <c r="F49" s="205"/>
      <c r="G49" s="205"/>
      <c r="H49" s="205"/>
      <c r="I49" s="205"/>
      <c r="J49" s="205" t="s">
        <v>61</v>
      </c>
      <c r="K49" s="205"/>
      <c r="L49" s="205"/>
    </row>
    <row r="50" spans="2:14" ht="12" customHeight="1">
      <c r="B50" s="113" t="s">
        <v>62</v>
      </c>
      <c r="C50" s="114" t="s">
        <v>53</v>
      </c>
      <c r="D50" s="93" t="s">
        <v>63</v>
      </c>
      <c r="F50" s="113"/>
      <c r="G50" s="114"/>
      <c r="H50" s="115"/>
      <c r="J50" s="113" t="s">
        <v>64</v>
      </c>
      <c r="K50" s="114" t="s">
        <v>53</v>
      </c>
      <c r="L50" s="115" t="s">
        <v>65</v>
      </c>
      <c r="M50" s="111"/>
      <c r="N50" s="111"/>
    </row>
    <row r="51" spans="2:13" ht="12" customHeight="1">
      <c r="B51" s="113" t="s">
        <v>66</v>
      </c>
      <c r="C51" s="114" t="s">
        <v>53</v>
      </c>
      <c r="D51" s="115" t="s">
        <v>67</v>
      </c>
      <c r="E51" s="116"/>
      <c r="F51" s="120"/>
      <c r="G51" s="114"/>
      <c r="H51" s="119"/>
      <c r="J51" s="120" t="s">
        <v>68</v>
      </c>
      <c r="K51" s="114" t="s">
        <v>53</v>
      </c>
      <c r="L51" s="119" t="s">
        <v>69</v>
      </c>
      <c r="M51" s="115"/>
    </row>
    <row r="52" spans="2:13" ht="11.25" customHeight="1">
      <c r="B52" s="113"/>
      <c r="C52" s="114"/>
      <c r="D52" s="115"/>
      <c r="E52" s="116"/>
      <c r="F52" s="113"/>
      <c r="G52" s="114"/>
      <c r="H52" s="119"/>
      <c r="M52" s="119"/>
    </row>
  </sheetData>
  <sheetProtection password="CC26" sheet="1"/>
  <mergeCells count="31">
    <mergeCell ref="B2:L2"/>
    <mergeCell ref="B4:L4"/>
    <mergeCell ref="B6:D6"/>
    <mergeCell ref="F6:H6"/>
    <mergeCell ref="J6:L6"/>
    <mergeCell ref="B12:L12"/>
    <mergeCell ref="B14:D14"/>
    <mergeCell ref="F14:H14"/>
    <mergeCell ref="J14:L14"/>
    <mergeCell ref="F20:H20"/>
    <mergeCell ref="J20:L20"/>
    <mergeCell ref="B21:L21"/>
    <mergeCell ref="B23:D23"/>
    <mergeCell ref="F23:H23"/>
    <mergeCell ref="J23:L23"/>
    <mergeCell ref="F29:H29"/>
    <mergeCell ref="J29:L29"/>
    <mergeCell ref="B30:L30"/>
    <mergeCell ref="B32:D32"/>
    <mergeCell ref="F32:H32"/>
    <mergeCell ref="J32:L32"/>
    <mergeCell ref="B38:L38"/>
    <mergeCell ref="B40:D40"/>
    <mergeCell ref="F40:H40"/>
    <mergeCell ref="J40:L40"/>
    <mergeCell ref="F46:H46"/>
    <mergeCell ref="J46:L46"/>
    <mergeCell ref="B47:L47"/>
    <mergeCell ref="B49:D49"/>
    <mergeCell ref="E49:I49"/>
    <mergeCell ref="J49:L49"/>
  </mergeCells>
  <printOptions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9" t="s">
        <v>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2:20" ht="19.5" customHeight="1" thickBot="1">
      <c r="B3" s="4" t="s">
        <v>1</v>
      </c>
      <c r="C3" s="39"/>
      <c r="D3" s="240" t="s">
        <v>70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43" t="s">
        <v>42</v>
      </c>
      <c r="R3" s="244"/>
      <c r="S3" s="240" t="s">
        <v>104</v>
      </c>
      <c r="T3" s="245"/>
    </row>
    <row r="4" spans="2:20" ht="19.5" customHeight="1" thickTop="1">
      <c r="B4" s="5" t="s">
        <v>3</v>
      </c>
      <c r="C4" s="6"/>
      <c r="D4" s="246" t="s">
        <v>49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9" t="s">
        <v>14</v>
      </c>
      <c r="R4" s="250"/>
      <c r="S4" s="251" t="s">
        <v>105</v>
      </c>
      <c r="T4" s="252"/>
    </row>
    <row r="5" spans="2:20" ht="19.5" customHeight="1">
      <c r="B5" s="5" t="s">
        <v>4</v>
      </c>
      <c r="C5" s="40"/>
      <c r="D5" s="224" t="s">
        <v>29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147</v>
      </c>
      <c r="T5" s="230"/>
    </row>
    <row r="6" spans="2:20" ht="19.5" customHeight="1" thickBot="1">
      <c r="B6" s="7" t="s">
        <v>5</v>
      </c>
      <c r="C6" s="123"/>
      <c r="D6" s="231" t="s">
        <v>148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TJ Sokol České Budějovice</v>
      </c>
      <c r="D7" s="9" t="str">
        <f>D5</f>
        <v>BKV Plzeň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166</v>
      </c>
      <c r="D9" s="47" t="s">
        <v>167</v>
      </c>
      <c r="E9" s="35">
        <v>12</v>
      </c>
      <c r="F9" s="17" t="s">
        <v>24</v>
      </c>
      <c r="G9" s="36">
        <v>21</v>
      </c>
      <c r="H9" s="35">
        <v>14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26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 t="s">
        <v>29</v>
      </c>
    </row>
    <row r="10" spans="2:20" ht="30" customHeight="1">
      <c r="B10" s="124" t="s">
        <v>23</v>
      </c>
      <c r="C10" s="46" t="s">
        <v>76</v>
      </c>
      <c r="D10" s="46" t="s">
        <v>76</v>
      </c>
      <c r="E10" s="35"/>
      <c r="F10" s="16" t="s">
        <v>24</v>
      </c>
      <c r="G10" s="36"/>
      <c r="H10" s="35"/>
      <c r="I10" s="16" t="s">
        <v>24</v>
      </c>
      <c r="J10" s="36"/>
      <c r="K10" s="35"/>
      <c r="L10" s="16" t="s">
        <v>24</v>
      </c>
      <c r="M10" s="36"/>
      <c r="N10" s="19">
        <f t="shared" si="0"/>
        <v>0</v>
      </c>
      <c r="O10" s="20">
        <f t="shared" si="1"/>
        <v>0</v>
      </c>
      <c r="P10" s="21">
        <f t="shared" si="2"/>
        <v>0</v>
      </c>
      <c r="Q10" s="16">
        <f t="shared" si="3"/>
        <v>0</v>
      </c>
      <c r="R10" s="31">
        <f aca="true" t="shared" si="4" ref="R10:S17">IF(P10=2,1,0)</f>
        <v>0</v>
      </c>
      <c r="S10" s="18">
        <f t="shared" si="4"/>
        <v>0</v>
      </c>
      <c r="T10" s="48"/>
    </row>
    <row r="11" spans="2:20" ht="30" customHeight="1">
      <c r="B11" s="124" t="s">
        <v>22</v>
      </c>
      <c r="C11" s="46" t="s">
        <v>168</v>
      </c>
      <c r="D11" s="46" t="s">
        <v>169</v>
      </c>
      <c r="E11" s="35">
        <v>9</v>
      </c>
      <c r="F11" s="16" t="s">
        <v>24</v>
      </c>
      <c r="G11" s="36">
        <v>21</v>
      </c>
      <c r="H11" s="35">
        <v>21</v>
      </c>
      <c r="I11" s="16" t="s">
        <v>24</v>
      </c>
      <c r="J11" s="36">
        <v>15</v>
      </c>
      <c r="K11" s="35">
        <v>16</v>
      </c>
      <c r="L11" s="16" t="s">
        <v>24</v>
      </c>
      <c r="M11" s="36">
        <v>21</v>
      </c>
      <c r="N11" s="19">
        <f t="shared" si="0"/>
        <v>46</v>
      </c>
      <c r="O11" s="20">
        <f t="shared" si="1"/>
        <v>57</v>
      </c>
      <c r="P11" s="21">
        <f t="shared" si="2"/>
        <v>1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 t="s">
        <v>170</v>
      </c>
    </row>
    <row r="12" spans="2:20" ht="30" customHeight="1">
      <c r="B12" s="124" t="s">
        <v>21</v>
      </c>
      <c r="C12" s="46" t="s">
        <v>171</v>
      </c>
      <c r="D12" s="46" t="s">
        <v>172</v>
      </c>
      <c r="E12" s="35">
        <v>21</v>
      </c>
      <c r="F12" s="16" t="s">
        <v>24</v>
      </c>
      <c r="G12" s="36">
        <v>18</v>
      </c>
      <c r="H12" s="35">
        <v>21</v>
      </c>
      <c r="I12" s="16" t="s">
        <v>24</v>
      </c>
      <c r="J12" s="36">
        <v>19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37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 t="s">
        <v>170</v>
      </c>
    </row>
    <row r="13" spans="2:20" ht="30" customHeight="1">
      <c r="B13" s="124" t="s">
        <v>20</v>
      </c>
      <c r="C13" s="46" t="s">
        <v>173</v>
      </c>
      <c r="D13" s="46" t="s">
        <v>174</v>
      </c>
      <c r="E13" s="35">
        <v>21</v>
      </c>
      <c r="F13" s="16" t="s">
        <v>24</v>
      </c>
      <c r="G13" s="36">
        <v>15</v>
      </c>
      <c r="H13" s="35">
        <v>21</v>
      </c>
      <c r="I13" s="16" t="s">
        <v>24</v>
      </c>
      <c r="J13" s="36">
        <v>16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31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 t="s">
        <v>29</v>
      </c>
    </row>
    <row r="14" spans="2:20" ht="30" customHeight="1">
      <c r="B14" s="124" t="s">
        <v>19</v>
      </c>
      <c r="C14" s="46" t="s">
        <v>175</v>
      </c>
      <c r="D14" s="46" t="s">
        <v>176</v>
      </c>
      <c r="E14" s="35">
        <v>22</v>
      </c>
      <c r="F14" s="16" t="s">
        <v>24</v>
      </c>
      <c r="G14" s="36">
        <v>20</v>
      </c>
      <c r="H14" s="35">
        <v>21</v>
      </c>
      <c r="I14" s="16" t="s">
        <v>24</v>
      </c>
      <c r="J14" s="36">
        <v>11</v>
      </c>
      <c r="K14" s="35"/>
      <c r="L14" s="16" t="s">
        <v>24</v>
      </c>
      <c r="M14" s="36"/>
      <c r="N14" s="19">
        <f t="shared" si="0"/>
        <v>43</v>
      </c>
      <c r="O14" s="20">
        <f t="shared" si="1"/>
        <v>31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 t="s">
        <v>29</v>
      </c>
    </row>
    <row r="15" spans="2:20" ht="30" customHeight="1">
      <c r="B15" s="124" t="s">
        <v>25</v>
      </c>
      <c r="C15" s="46" t="s">
        <v>177</v>
      </c>
      <c r="D15" s="46" t="s">
        <v>178</v>
      </c>
      <c r="E15" s="35">
        <v>21</v>
      </c>
      <c r="F15" s="16" t="s">
        <v>24</v>
      </c>
      <c r="G15" s="36">
        <v>19</v>
      </c>
      <c r="H15" s="35">
        <v>16</v>
      </c>
      <c r="I15" s="16" t="s">
        <v>24</v>
      </c>
      <c r="J15" s="36">
        <v>21</v>
      </c>
      <c r="K15" s="35">
        <v>13</v>
      </c>
      <c r="L15" s="16" t="s">
        <v>24</v>
      </c>
      <c r="M15" s="36">
        <v>21</v>
      </c>
      <c r="N15" s="19">
        <f>E15+H15+K15</f>
        <v>50</v>
      </c>
      <c r="O15" s="20">
        <f>G15+J15+M15</f>
        <v>61</v>
      </c>
      <c r="P15" s="21">
        <f>IF(E15&gt;G15,1,0)+IF(H15&gt;J15,1,0)+IF(K15&gt;M15,1,0)</f>
        <v>1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 t="s">
        <v>170</v>
      </c>
    </row>
    <row r="16" spans="2:20" ht="30" customHeight="1">
      <c r="B16" s="124" t="s">
        <v>18</v>
      </c>
      <c r="C16" s="46" t="s">
        <v>179</v>
      </c>
      <c r="D16" s="46" t="s">
        <v>44</v>
      </c>
      <c r="E16" s="35">
        <v>11</v>
      </c>
      <c r="F16" s="16" t="s">
        <v>24</v>
      </c>
      <c r="G16" s="36">
        <v>21</v>
      </c>
      <c r="H16" s="35">
        <v>21</v>
      </c>
      <c r="I16" s="16" t="s">
        <v>24</v>
      </c>
      <c r="J16" s="36">
        <v>19</v>
      </c>
      <c r="K16" s="35">
        <v>21</v>
      </c>
      <c r="L16" s="16" t="s">
        <v>24</v>
      </c>
      <c r="M16" s="36">
        <v>23</v>
      </c>
      <c r="N16" s="19">
        <f>E16+H16+K16</f>
        <v>53</v>
      </c>
      <c r="O16" s="20">
        <f>G16+J16+M16</f>
        <v>63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 t="s">
        <v>29</v>
      </c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22" t="str">
        <f>IF(R18&gt;S18,D4,IF(S18&gt;R18,D5,"remíza"))</f>
        <v>BKV Plzeň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2">
        <f aca="true" t="shared" si="5" ref="N18:S18">SUM(N9:N17)</f>
        <v>302</v>
      </c>
      <c r="O18" s="23">
        <f t="shared" si="5"/>
        <v>322</v>
      </c>
      <c r="P18" s="22">
        <f t="shared" si="5"/>
        <v>9</v>
      </c>
      <c r="Q18" s="24">
        <f t="shared" si="5"/>
        <v>8</v>
      </c>
      <c r="R18" s="22">
        <f t="shared" si="5"/>
        <v>3</v>
      </c>
      <c r="S18" s="23">
        <f t="shared" si="5"/>
        <v>4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9" t="s">
        <v>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2:20" ht="19.5" customHeight="1" thickBot="1">
      <c r="B3" s="4" t="s">
        <v>1</v>
      </c>
      <c r="C3" s="39"/>
      <c r="D3" s="240" t="s">
        <v>70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43" t="s">
        <v>42</v>
      </c>
      <c r="R3" s="244"/>
      <c r="S3" s="240" t="s">
        <v>104</v>
      </c>
      <c r="T3" s="245"/>
    </row>
    <row r="4" spans="2:20" ht="19.5" customHeight="1" thickTop="1">
      <c r="B4" s="5" t="s">
        <v>3</v>
      </c>
      <c r="C4" s="6"/>
      <c r="D4" s="246" t="s">
        <v>56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9" t="s">
        <v>14</v>
      </c>
      <c r="R4" s="250"/>
      <c r="S4" s="251" t="s">
        <v>105</v>
      </c>
      <c r="T4" s="252"/>
    </row>
    <row r="5" spans="2:20" ht="19.5" customHeight="1">
      <c r="B5" s="5" t="s">
        <v>4</v>
      </c>
      <c r="C5" s="40"/>
      <c r="D5" s="224" t="s">
        <v>121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106</v>
      </c>
      <c r="T5" s="230"/>
    </row>
    <row r="6" spans="2:20" ht="19.5" customHeight="1" thickBot="1">
      <c r="B6" s="7" t="s">
        <v>5</v>
      </c>
      <c r="C6" s="123"/>
      <c r="D6" s="231" t="s">
        <v>107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TJ Jiskra Nejdek</v>
      </c>
      <c r="D7" s="9" t="str">
        <f>D5</f>
        <v>Keramika Chlumčany A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108</v>
      </c>
      <c r="D9" s="47" t="s">
        <v>109</v>
      </c>
      <c r="E9" s="35">
        <v>21</v>
      </c>
      <c r="F9" s="17" t="s">
        <v>24</v>
      </c>
      <c r="G9" s="36">
        <v>9</v>
      </c>
      <c r="H9" s="35">
        <v>21</v>
      </c>
      <c r="I9" s="17" t="s">
        <v>24</v>
      </c>
      <c r="J9" s="36">
        <v>8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17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4" t="s">
        <v>23</v>
      </c>
      <c r="C10" s="46" t="s">
        <v>110</v>
      </c>
      <c r="D10" s="46" t="s">
        <v>111</v>
      </c>
      <c r="E10" s="35">
        <v>16</v>
      </c>
      <c r="F10" s="16" t="s">
        <v>24</v>
      </c>
      <c r="G10" s="36">
        <v>21</v>
      </c>
      <c r="H10" s="35">
        <v>19</v>
      </c>
      <c r="I10" s="16" t="s">
        <v>24</v>
      </c>
      <c r="J10" s="36">
        <v>21</v>
      </c>
      <c r="K10" s="35"/>
      <c r="L10" s="16" t="s">
        <v>24</v>
      </c>
      <c r="M10" s="36"/>
      <c r="N10" s="19">
        <f t="shared" si="0"/>
        <v>35</v>
      </c>
      <c r="O10" s="20">
        <f t="shared" si="1"/>
        <v>42</v>
      </c>
      <c r="P10" s="21">
        <f t="shared" si="2"/>
        <v>0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4" t="s">
        <v>22</v>
      </c>
      <c r="C11" s="46" t="s">
        <v>112</v>
      </c>
      <c r="D11" s="46"/>
      <c r="E11" s="35">
        <v>21</v>
      </c>
      <c r="F11" s="16" t="s">
        <v>24</v>
      </c>
      <c r="G11" s="36">
        <v>0</v>
      </c>
      <c r="H11" s="35">
        <v>21</v>
      </c>
      <c r="I11" s="16" t="s">
        <v>24</v>
      </c>
      <c r="J11" s="36">
        <v>0</v>
      </c>
      <c r="K11" s="35"/>
      <c r="L11" s="16" t="s">
        <v>24</v>
      </c>
      <c r="M11" s="36"/>
      <c r="N11" s="19">
        <f t="shared" si="0"/>
        <v>42</v>
      </c>
      <c r="O11" s="20">
        <f t="shared" si="1"/>
        <v>0</v>
      </c>
      <c r="P11" s="21">
        <f t="shared" si="2"/>
        <v>2</v>
      </c>
      <c r="Q11" s="16">
        <f t="shared" si="3"/>
        <v>0</v>
      </c>
      <c r="R11" s="31">
        <f t="shared" si="4"/>
        <v>1</v>
      </c>
      <c r="S11" s="18">
        <f t="shared" si="4"/>
        <v>0</v>
      </c>
      <c r="T11" s="48"/>
    </row>
    <row r="12" spans="2:20" ht="30" customHeight="1">
      <c r="B12" s="124" t="s">
        <v>21</v>
      </c>
      <c r="C12" s="46" t="s">
        <v>113</v>
      </c>
      <c r="D12" s="46" t="s">
        <v>114</v>
      </c>
      <c r="E12" s="35">
        <v>21</v>
      </c>
      <c r="F12" s="16" t="s">
        <v>24</v>
      </c>
      <c r="G12" s="36">
        <v>10</v>
      </c>
      <c r="H12" s="35">
        <v>21</v>
      </c>
      <c r="I12" s="16" t="s">
        <v>24</v>
      </c>
      <c r="J12" s="36">
        <v>14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24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/>
    </row>
    <row r="13" spans="2:20" ht="30" customHeight="1">
      <c r="B13" s="124" t="s">
        <v>20</v>
      </c>
      <c r="C13" s="46" t="s">
        <v>115</v>
      </c>
      <c r="D13" s="46" t="s">
        <v>116</v>
      </c>
      <c r="E13" s="35">
        <v>21</v>
      </c>
      <c r="F13" s="16" t="s">
        <v>24</v>
      </c>
      <c r="G13" s="36">
        <v>17</v>
      </c>
      <c r="H13" s="35">
        <v>12</v>
      </c>
      <c r="I13" s="16" t="s">
        <v>24</v>
      </c>
      <c r="J13" s="36">
        <v>21</v>
      </c>
      <c r="K13" s="35">
        <v>9</v>
      </c>
      <c r="L13" s="16" t="s">
        <v>24</v>
      </c>
      <c r="M13" s="36">
        <v>21</v>
      </c>
      <c r="N13" s="19">
        <f t="shared" si="0"/>
        <v>42</v>
      </c>
      <c r="O13" s="20">
        <f t="shared" si="1"/>
        <v>59</v>
      </c>
      <c r="P13" s="21">
        <f t="shared" si="2"/>
        <v>1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/>
    </row>
    <row r="14" spans="2:20" ht="30" customHeight="1">
      <c r="B14" s="124" t="s">
        <v>19</v>
      </c>
      <c r="C14" s="46" t="s">
        <v>77</v>
      </c>
      <c r="D14" s="46" t="s">
        <v>117</v>
      </c>
      <c r="E14" s="35">
        <v>21</v>
      </c>
      <c r="F14" s="16" t="s">
        <v>24</v>
      </c>
      <c r="G14" s="36">
        <v>11</v>
      </c>
      <c r="H14" s="35">
        <v>21</v>
      </c>
      <c r="I14" s="16" t="s">
        <v>24</v>
      </c>
      <c r="J14" s="36">
        <v>13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24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/>
    </row>
    <row r="15" spans="2:20" ht="30" customHeight="1">
      <c r="B15" s="124" t="s">
        <v>25</v>
      </c>
      <c r="C15" s="46" t="s">
        <v>79</v>
      </c>
      <c r="D15" s="46" t="s">
        <v>118</v>
      </c>
      <c r="E15" s="35">
        <v>21</v>
      </c>
      <c r="F15" s="16" t="s">
        <v>24</v>
      </c>
      <c r="G15" s="36">
        <v>18</v>
      </c>
      <c r="H15" s="35">
        <v>21</v>
      </c>
      <c r="I15" s="16" t="s">
        <v>24</v>
      </c>
      <c r="J15" s="36">
        <v>18</v>
      </c>
      <c r="K15" s="35"/>
      <c r="L15" s="16" t="s">
        <v>24</v>
      </c>
      <c r="M15" s="36"/>
      <c r="N15" s="19">
        <f>E15+H15+K15</f>
        <v>42</v>
      </c>
      <c r="O15" s="20">
        <f>G15+J15+M15</f>
        <v>36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4" t="s">
        <v>18</v>
      </c>
      <c r="C16" s="46" t="s">
        <v>80</v>
      </c>
      <c r="D16" s="46" t="s">
        <v>119</v>
      </c>
      <c r="E16" s="35">
        <v>21</v>
      </c>
      <c r="F16" s="16" t="s">
        <v>24</v>
      </c>
      <c r="G16" s="36">
        <v>11</v>
      </c>
      <c r="H16" s="35">
        <v>21</v>
      </c>
      <c r="I16" s="16" t="s">
        <v>24</v>
      </c>
      <c r="J16" s="36">
        <v>4</v>
      </c>
      <c r="K16" s="35"/>
      <c r="L16" s="16" t="s">
        <v>24</v>
      </c>
      <c r="M16" s="36"/>
      <c r="N16" s="19">
        <f>E16+H16+K16</f>
        <v>42</v>
      </c>
      <c r="O16" s="20">
        <f>G16+J16+M16</f>
        <v>15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22" t="str">
        <f>IF(R18&gt;S18,D4,IF(S18&gt;R18,D5,"remíza"))</f>
        <v>TJ Jiskra Nejdek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2">
        <f aca="true" t="shared" si="5" ref="N18:S18">SUM(N9:N17)</f>
        <v>329</v>
      </c>
      <c r="O18" s="23">
        <f t="shared" si="5"/>
        <v>217</v>
      </c>
      <c r="P18" s="22">
        <f t="shared" si="5"/>
        <v>13</v>
      </c>
      <c r="Q18" s="24">
        <f t="shared" si="5"/>
        <v>4</v>
      </c>
      <c r="R18" s="22">
        <f t="shared" si="5"/>
        <v>6</v>
      </c>
      <c r="S18" s="23">
        <f t="shared" si="5"/>
        <v>2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120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9" t="s">
        <v>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2:20" ht="19.5" customHeight="1" thickBot="1">
      <c r="B3" s="4" t="s">
        <v>1</v>
      </c>
      <c r="C3" s="39"/>
      <c r="D3" s="240" t="s">
        <v>70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43" t="s">
        <v>42</v>
      </c>
      <c r="R3" s="244"/>
      <c r="S3" s="240" t="s">
        <v>104</v>
      </c>
      <c r="T3" s="245"/>
    </row>
    <row r="4" spans="2:20" ht="19.5" customHeight="1" thickTop="1">
      <c r="B4" s="5" t="s">
        <v>3</v>
      </c>
      <c r="C4" s="6"/>
      <c r="D4" s="246" t="s">
        <v>56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9" t="s">
        <v>14</v>
      </c>
      <c r="R4" s="250"/>
      <c r="S4" s="251" t="s">
        <v>105</v>
      </c>
      <c r="T4" s="252"/>
    </row>
    <row r="5" spans="2:20" ht="19.5" customHeight="1">
      <c r="B5" s="5" t="s">
        <v>4</v>
      </c>
      <c r="C5" s="40"/>
      <c r="D5" s="224" t="s">
        <v>55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106</v>
      </c>
      <c r="T5" s="230"/>
    </row>
    <row r="6" spans="2:20" ht="19.5" customHeight="1" thickBot="1">
      <c r="B6" s="7" t="s">
        <v>5</v>
      </c>
      <c r="C6" s="123"/>
      <c r="D6" s="231" t="s">
        <v>107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TJ Jiskra Nejdek</v>
      </c>
      <c r="D7" s="9" t="str">
        <f>D5</f>
        <v>Sokol Doubravka A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108</v>
      </c>
      <c r="D9" s="47" t="s">
        <v>141</v>
      </c>
      <c r="E9" s="35">
        <v>21</v>
      </c>
      <c r="F9" s="17" t="s">
        <v>24</v>
      </c>
      <c r="G9" s="36">
        <v>16</v>
      </c>
      <c r="H9" s="35">
        <v>18</v>
      </c>
      <c r="I9" s="17" t="s">
        <v>24</v>
      </c>
      <c r="J9" s="36">
        <v>21</v>
      </c>
      <c r="K9" s="35">
        <v>21</v>
      </c>
      <c r="L9" s="17" t="s">
        <v>24</v>
      </c>
      <c r="M9" s="36">
        <v>13</v>
      </c>
      <c r="N9" s="19">
        <f aca="true" t="shared" si="0" ref="N9:N17">E9+H9+K9</f>
        <v>60</v>
      </c>
      <c r="O9" s="20">
        <f aca="true" t="shared" si="1" ref="O9:O17">G9+J9+M9</f>
        <v>50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1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4" t="s">
        <v>23</v>
      </c>
      <c r="C10" s="46" t="s">
        <v>142</v>
      </c>
      <c r="D10" s="46" t="s">
        <v>76</v>
      </c>
      <c r="E10" s="35">
        <v>21</v>
      </c>
      <c r="F10" s="16" t="s">
        <v>24</v>
      </c>
      <c r="G10" s="36">
        <v>0</v>
      </c>
      <c r="H10" s="35">
        <v>21</v>
      </c>
      <c r="I10" s="16" t="s">
        <v>24</v>
      </c>
      <c r="J10" s="36">
        <v>0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4" t="s">
        <v>22</v>
      </c>
      <c r="C11" s="46" t="s">
        <v>112</v>
      </c>
      <c r="D11" s="46" t="s">
        <v>143</v>
      </c>
      <c r="E11" s="35">
        <v>22</v>
      </c>
      <c r="F11" s="16" t="s">
        <v>24</v>
      </c>
      <c r="G11" s="36">
        <v>20</v>
      </c>
      <c r="H11" s="35">
        <v>20</v>
      </c>
      <c r="I11" s="16" t="s">
        <v>24</v>
      </c>
      <c r="J11" s="36">
        <v>22</v>
      </c>
      <c r="K11" s="35">
        <v>21</v>
      </c>
      <c r="L11" s="16" t="s">
        <v>24</v>
      </c>
      <c r="M11" s="36">
        <v>8</v>
      </c>
      <c r="N11" s="19">
        <f t="shared" si="0"/>
        <v>63</v>
      </c>
      <c r="O11" s="20">
        <f t="shared" si="1"/>
        <v>50</v>
      </c>
      <c r="P11" s="21">
        <f t="shared" si="2"/>
        <v>2</v>
      </c>
      <c r="Q11" s="16">
        <f t="shared" si="3"/>
        <v>1</v>
      </c>
      <c r="R11" s="31">
        <f t="shared" si="4"/>
        <v>1</v>
      </c>
      <c r="S11" s="18">
        <f t="shared" si="4"/>
        <v>0</v>
      </c>
      <c r="T11" s="48"/>
    </row>
    <row r="12" spans="2:20" ht="30" customHeight="1">
      <c r="B12" s="124" t="s">
        <v>21</v>
      </c>
      <c r="C12" s="46" t="s">
        <v>113</v>
      </c>
      <c r="D12" s="46" t="s">
        <v>144</v>
      </c>
      <c r="E12" s="35">
        <v>21</v>
      </c>
      <c r="F12" s="16" t="s">
        <v>24</v>
      </c>
      <c r="G12" s="36">
        <v>18</v>
      </c>
      <c r="H12" s="35">
        <v>21</v>
      </c>
      <c r="I12" s="16" t="s">
        <v>24</v>
      </c>
      <c r="J12" s="36">
        <v>9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27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/>
    </row>
    <row r="13" spans="2:20" ht="30" customHeight="1">
      <c r="B13" s="124" t="s">
        <v>20</v>
      </c>
      <c r="C13" s="46" t="s">
        <v>145</v>
      </c>
      <c r="D13" s="46" t="s">
        <v>146</v>
      </c>
      <c r="E13" s="35">
        <v>21</v>
      </c>
      <c r="F13" s="16" t="s">
        <v>24</v>
      </c>
      <c r="G13" s="36">
        <v>17</v>
      </c>
      <c r="H13" s="35">
        <v>21</v>
      </c>
      <c r="I13" s="16" t="s">
        <v>24</v>
      </c>
      <c r="J13" s="36">
        <v>8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25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4" t="s">
        <v>19</v>
      </c>
      <c r="C14" s="46" t="s">
        <v>78</v>
      </c>
      <c r="D14" s="46" t="s">
        <v>58</v>
      </c>
      <c r="E14" s="35">
        <v>17</v>
      </c>
      <c r="F14" s="16" t="s">
        <v>24</v>
      </c>
      <c r="G14" s="36">
        <v>21</v>
      </c>
      <c r="H14" s="35">
        <v>21</v>
      </c>
      <c r="I14" s="16" t="s">
        <v>24</v>
      </c>
      <c r="J14" s="36">
        <v>18</v>
      </c>
      <c r="K14" s="35">
        <v>23</v>
      </c>
      <c r="L14" s="16" t="s">
        <v>24</v>
      </c>
      <c r="M14" s="36">
        <v>25</v>
      </c>
      <c r="N14" s="19">
        <f t="shared" si="0"/>
        <v>61</v>
      </c>
      <c r="O14" s="20">
        <f t="shared" si="1"/>
        <v>64</v>
      </c>
      <c r="P14" s="21">
        <f t="shared" si="2"/>
        <v>1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4" t="s">
        <v>25</v>
      </c>
      <c r="C15" s="46" t="s">
        <v>79</v>
      </c>
      <c r="D15" s="46" t="s">
        <v>72</v>
      </c>
      <c r="E15" s="35">
        <v>9</v>
      </c>
      <c r="F15" s="16" t="s">
        <v>24</v>
      </c>
      <c r="G15" s="36">
        <v>21</v>
      </c>
      <c r="H15" s="35">
        <v>10</v>
      </c>
      <c r="I15" s="16" t="s">
        <v>24</v>
      </c>
      <c r="J15" s="36">
        <v>21</v>
      </c>
      <c r="K15" s="35"/>
      <c r="L15" s="16" t="s">
        <v>24</v>
      </c>
      <c r="M15" s="36"/>
      <c r="N15" s="19">
        <f>E15+H15+K15</f>
        <v>19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/>
    </row>
    <row r="16" spans="2:20" ht="30" customHeight="1">
      <c r="B16" s="124" t="s">
        <v>18</v>
      </c>
      <c r="C16" s="46" t="s">
        <v>80</v>
      </c>
      <c r="D16" s="46" t="s">
        <v>138</v>
      </c>
      <c r="E16" s="35">
        <v>21</v>
      </c>
      <c r="F16" s="16" t="s">
        <v>24</v>
      </c>
      <c r="G16" s="36">
        <v>15</v>
      </c>
      <c r="H16" s="35">
        <v>21</v>
      </c>
      <c r="I16" s="16" t="s">
        <v>24</v>
      </c>
      <c r="J16" s="36">
        <v>10</v>
      </c>
      <c r="K16" s="35"/>
      <c r="L16" s="16" t="s">
        <v>24</v>
      </c>
      <c r="M16" s="36"/>
      <c r="N16" s="19">
        <f>E16+H16+K16</f>
        <v>42</v>
      </c>
      <c r="O16" s="20">
        <f>G16+J16+M16</f>
        <v>25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22" t="str">
        <f>IF(R18&gt;S18,D4,IF(S18&gt;R18,D5,"remíza"))</f>
        <v>TJ Jiskra Nejdek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2">
        <f aca="true" t="shared" si="5" ref="N18:S18">SUM(N9:N17)</f>
        <v>371</v>
      </c>
      <c r="O18" s="23">
        <f t="shared" si="5"/>
        <v>283</v>
      </c>
      <c r="P18" s="22">
        <f t="shared" si="5"/>
        <v>13</v>
      </c>
      <c r="Q18" s="24">
        <f t="shared" si="5"/>
        <v>6</v>
      </c>
      <c r="R18" s="22">
        <f t="shared" si="5"/>
        <v>6</v>
      </c>
      <c r="S18" s="23">
        <f t="shared" si="5"/>
        <v>2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9" t="s">
        <v>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2:20" ht="19.5" customHeight="1" thickBot="1">
      <c r="B3" s="4" t="s">
        <v>1</v>
      </c>
      <c r="C3" s="39"/>
      <c r="D3" s="240" t="s">
        <v>70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43" t="s">
        <v>42</v>
      </c>
      <c r="R3" s="244"/>
      <c r="S3" s="240" t="s">
        <v>104</v>
      </c>
      <c r="T3" s="245"/>
    </row>
    <row r="4" spans="2:20" ht="19.5" customHeight="1" thickTop="1">
      <c r="B4" s="5" t="s">
        <v>3</v>
      </c>
      <c r="C4" s="6"/>
      <c r="D4" s="246" t="s">
        <v>121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9" t="s">
        <v>14</v>
      </c>
      <c r="R4" s="250"/>
      <c r="S4" s="251" t="s">
        <v>105</v>
      </c>
      <c r="T4" s="252"/>
    </row>
    <row r="5" spans="2:20" ht="19.5" customHeight="1">
      <c r="B5" s="5" t="s">
        <v>4</v>
      </c>
      <c r="C5" s="40"/>
      <c r="D5" s="224" t="s">
        <v>55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124</v>
      </c>
      <c r="T5" s="230"/>
    </row>
    <row r="6" spans="2:20" ht="19.5" customHeight="1" thickBot="1">
      <c r="B6" s="7" t="s">
        <v>5</v>
      </c>
      <c r="C6" s="123"/>
      <c r="D6" s="231" t="s">
        <v>125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Keramika Chlumčany A</v>
      </c>
      <c r="D7" s="9" t="str">
        <f>D5</f>
        <v>Sokol Doubravka A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126</v>
      </c>
      <c r="D9" s="47" t="s">
        <v>127</v>
      </c>
      <c r="E9" s="35">
        <v>13</v>
      </c>
      <c r="F9" s="17" t="s">
        <v>24</v>
      </c>
      <c r="G9" s="36">
        <v>21</v>
      </c>
      <c r="H9" s="35">
        <v>17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30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/>
    </row>
    <row r="10" spans="2:20" ht="30" customHeight="1">
      <c r="B10" s="124" t="s">
        <v>23</v>
      </c>
      <c r="C10" s="46" t="s">
        <v>128</v>
      </c>
      <c r="D10" s="46" t="s">
        <v>129</v>
      </c>
      <c r="E10" s="35">
        <v>17</v>
      </c>
      <c r="F10" s="16" t="s">
        <v>24</v>
      </c>
      <c r="G10" s="36">
        <v>21</v>
      </c>
      <c r="H10" s="35">
        <v>14</v>
      </c>
      <c r="I10" s="16" t="s">
        <v>24</v>
      </c>
      <c r="J10" s="36">
        <v>21</v>
      </c>
      <c r="K10" s="35"/>
      <c r="L10" s="16" t="s">
        <v>24</v>
      </c>
      <c r="M10" s="36"/>
      <c r="N10" s="19">
        <f t="shared" si="0"/>
        <v>31</v>
      </c>
      <c r="O10" s="20">
        <f t="shared" si="1"/>
        <v>42</v>
      </c>
      <c r="P10" s="21">
        <f t="shared" si="2"/>
        <v>0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4" t="s">
        <v>22</v>
      </c>
      <c r="C11" s="46" t="s">
        <v>130</v>
      </c>
      <c r="D11" s="46" t="s">
        <v>131</v>
      </c>
      <c r="E11" s="35">
        <v>14</v>
      </c>
      <c r="F11" s="16" t="s">
        <v>24</v>
      </c>
      <c r="G11" s="36">
        <v>21</v>
      </c>
      <c r="H11" s="35">
        <v>15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29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4" t="s">
        <v>21</v>
      </c>
      <c r="C12" s="46" t="s">
        <v>132</v>
      </c>
      <c r="D12" s="46" t="s">
        <v>133</v>
      </c>
      <c r="E12" s="35">
        <v>7</v>
      </c>
      <c r="F12" s="16" t="s">
        <v>24</v>
      </c>
      <c r="G12" s="36">
        <v>21</v>
      </c>
      <c r="H12" s="35">
        <v>14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21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4" t="s">
        <v>20</v>
      </c>
      <c r="C13" s="46" t="s">
        <v>134</v>
      </c>
      <c r="D13" s="46" t="s">
        <v>135</v>
      </c>
      <c r="E13" s="35">
        <v>21</v>
      </c>
      <c r="F13" s="16" t="s">
        <v>24</v>
      </c>
      <c r="G13" s="36">
        <v>14</v>
      </c>
      <c r="H13" s="35">
        <v>16</v>
      </c>
      <c r="I13" s="16" t="s">
        <v>24</v>
      </c>
      <c r="J13" s="36">
        <v>21</v>
      </c>
      <c r="K13" s="35">
        <v>21</v>
      </c>
      <c r="L13" s="16" t="s">
        <v>24</v>
      </c>
      <c r="M13" s="36">
        <v>13</v>
      </c>
      <c r="N13" s="19">
        <f t="shared" si="0"/>
        <v>58</v>
      </c>
      <c r="O13" s="20">
        <f t="shared" si="1"/>
        <v>48</v>
      </c>
      <c r="P13" s="21">
        <f t="shared" si="2"/>
        <v>2</v>
      </c>
      <c r="Q13" s="16">
        <f t="shared" si="3"/>
        <v>1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4" t="s">
        <v>19</v>
      </c>
      <c r="C14" s="46" t="s">
        <v>116</v>
      </c>
      <c r="D14" s="46" t="s">
        <v>71</v>
      </c>
      <c r="E14" s="35">
        <v>17</v>
      </c>
      <c r="F14" s="16" t="s">
        <v>24</v>
      </c>
      <c r="G14" s="36">
        <v>21</v>
      </c>
      <c r="H14" s="35">
        <v>21</v>
      </c>
      <c r="I14" s="16" t="s">
        <v>24</v>
      </c>
      <c r="J14" s="36">
        <v>19</v>
      </c>
      <c r="K14" s="35">
        <v>13</v>
      </c>
      <c r="L14" s="16" t="s">
        <v>24</v>
      </c>
      <c r="M14" s="36">
        <v>21</v>
      </c>
      <c r="N14" s="19">
        <f t="shared" si="0"/>
        <v>51</v>
      </c>
      <c r="O14" s="20">
        <f t="shared" si="1"/>
        <v>61</v>
      </c>
      <c r="P14" s="21">
        <f t="shared" si="2"/>
        <v>1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4" t="s">
        <v>25</v>
      </c>
      <c r="C15" s="46" t="s">
        <v>73</v>
      </c>
      <c r="D15" s="46" t="s">
        <v>136</v>
      </c>
      <c r="E15" s="35">
        <v>9</v>
      </c>
      <c r="F15" s="16" t="s">
        <v>24</v>
      </c>
      <c r="G15" s="36">
        <v>21</v>
      </c>
      <c r="H15" s="35">
        <v>21</v>
      </c>
      <c r="I15" s="16" t="s">
        <v>24</v>
      </c>
      <c r="J15" s="36">
        <v>19</v>
      </c>
      <c r="K15" s="35">
        <v>19</v>
      </c>
      <c r="L15" s="16" t="s">
        <v>24</v>
      </c>
      <c r="M15" s="36">
        <v>21</v>
      </c>
      <c r="N15" s="19">
        <f>E15+H15+K15</f>
        <v>49</v>
      </c>
      <c r="O15" s="20">
        <f>G15+J15+M15</f>
        <v>61</v>
      </c>
      <c r="P15" s="21">
        <f>IF(E15&gt;G15,1,0)+IF(H15&gt;J15,1,0)+IF(K15&gt;M15,1,0)</f>
        <v>1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/>
    </row>
    <row r="16" spans="2:20" ht="30" customHeight="1">
      <c r="B16" s="124" t="s">
        <v>18</v>
      </c>
      <c r="C16" s="46" t="s">
        <v>137</v>
      </c>
      <c r="D16" s="46" t="s">
        <v>138</v>
      </c>
      <c r="E16" s="35">
        <v>21</v>
      </c>
      <c r="F16" s="16" t="s">
        <v>24</v>
      </c>
      <c r="G16" s="36">
        <v>15</v>
      </c>
      <c r="H16" s="35">
        <v>21</v>
      </c>
      <c r="I16" s="16" t="s">
        <v>24</v>
      </c>
      <c r="J16" s="36">
        <v>12</v>
      </c>
      <c r="K16" s="35"/>
      <c r="L16" s="16" t="s">
        <v>24</v>
      </c>
      <c r="M16" s="36"/>
      <c r="N16" s="19">
        <f>E16+H16+K16</f>
        <v>42</v>
      </c>
      <c r="O16" s="20">
        <f>G16+J16+M16</f>
        <v>27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22" t="str">
        <f>IF(R18&gt;S18,D4,IF(S18&gt;R18,D5,"remíza"))</f>
        <v>Sokol Doubravka A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2">
        <f aca="true" t="shared" si="5" ref="N18:S18">SUM(N9:N17)</f>
        <v>311</v>
      </c>
      <c r="O18" s="23">
        <f t="shared" si="5"/>
        <v>365</v>
      </c>
      <c r="P18" s="22">
        <f t="shared" si="5"/>
        <v>6</v>
      </c>
      <c r="Q18" s="24">
        <f t="shared" si="5"/>
        <v>13</v>
      </c>
      <c r="R18" s="22">
        <f t="shared" si="5"/>
        <v>2</v>
      </c>
      <c r="S18" s="23">
        <f t="shared" si="5"/>
        <v>6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140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129" t="s">
        <v>1</v>
      </c>
      <c r="C3" s="130"/>
      <c r="D3" s="208" t="s">
        <v>70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 t="s">
        <v>42</v>
      </c>
      <c r="R3" s="209"/>
      <c r="S3" s="210" t="s">
        <v>104</v>
      </c>
      <c r="T3" s="210"/>
    </row>
    <row r="4" spans="2:20" ht="19.5" customHeight="1" thickTop="1">
      <c r="B4" s="131" t="s">
        <v>3</v>
      </c>
      <c r="C4" s="132"/>
      <c r="D4" s="211" t="s">
        <v>43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2" t="s">
        <v>14</v>
      </c>
      <c r="R4" s="212"/>
      <c r="S4" s="213" t="s">
        <v>305</v>
      </c>
      <c r="T4" s="213"/>
    </row>
    <row r="5" spans="2:20" ht="19.5" customHeight="1">
      <c r="B5" s="131" t="s">
        <v>4</v>
      </c>
      <c r="C5" s="133"/>
      <c r="D5" s="220" t="s">
        <v>56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 t="s">
        <v>2</v>
      </c>
      <c r="R5" s="221"/>
      <c r="S5" s="214" t="s">
        <v>306</v>
      </c>
      <c r="T5" s="214"/>
    </row>
    <row r="6" spans="2:20" ht="19.5" customHeight="1" thickBot="1">
      <c r="B6" s="134" t="s">
        <v>5</v>
      </c>
      <c r="C6" s="135"/>
      <c r="D6" s="215" t="s">
        <v>278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136"/>
      <c r="R6" s="137"/>
      <c r="S6" s="138" t="s">
        <v>40</v>
      </c>
      <c r="T6" s="139" t="s">
        <v>27</v>
      </c>
    </row>
    <row r="7" spans="2:20" ht="24.75" customHeight="1">
      <c r="B7" s="140"/>
      <c r="C7" s="141" t="str">
        <f>D4</f>
        <v>TJ Sokol Doubravka A</v>
      </c>
      <c r="D7" s="141" t="str">
        <f>D5</f>
        <v>TJ Jiskra Nejdek</v>
      </c>
      <c r="E7" s="216" t="s">
        <v>6</v>
      </c>
      <c r="F7" s="216"/>
      <c r="G7" s="216"/>
      <c r="H7" s="216"/>
      <c r="I7" s="216"/>
      <c r="J7" s="216"/>
      <c r="K7" s="216"/>
      <c r="L7" s="216"/>
      <c r="M7" s="216"/>
      <c r="N7" s="217" t="s">
        <v>15</v>
      </c>
      <c r="O7" s="217"/>
      <c r="P7" s="217" t="s">
        <v>16</v>
      </c>
      <c r="Q7" s="217"/>
      <c r="R7" s="217" t="s">
        <v>17</v>
      </c>
      <c r="S7" s="217"/>
      <c r="T7" s="142" t="s">
        <v>7</v>
      </c>
    </row>
    <row r="8" spans="2:20" ht="9.75" customHeight="1" thickBot="1">
      <c r="B8" s="143"/>
      <c r="C8" s="144"/>
      <c r="D8" s="145"/>
      <c r="E8" s="218">
        <v>1</v>
      </c>
      <c r="F8" s="218"/>
      <c r="G8" s="218"/>
      <c r="H8" s="218">
        <v>2</v>
      </c>
      <c r="I8" s="218"/>
      <c r="J8" s="218"/>
      <c r="K8" s="218">
        <v>3</v>
      </c>
      <c r="L8" s="218"/>
      <c r="M8" s="218"/>
      <c r="N8" s="146"/>
      <c r="O8" s="147"/>
      <c r="P8" s="146"/>
      <c r="Q8" s="147"/>
      <c r="R8" s="146"/>
      <c r="S8" s="147"/>
      <c r="T8" s="148"/>
    </row>
    <row r="9" spans="2:20" ht="30" customHeight="1" thickTop="1">
      <c r="B9" s="149" t="s">
        <v>26</v>
      </c>
      <c r="C9" s="150" t="s">
        <v>307</v>
      </c>
      <c r="D9" s="151" t="s">
        <v>287</v>
      </c>
      <c r="E9" s="152">
        <v>13</v>
      </c>
      <c r="F9" s="153" t="s">
        <v>24</v>
      </c>
      <c r="G9" s="154">
        <v>21</v>
      </c>
      <c r="H9" s="152">
        <v>11</v>
      </c>
      <c r="I9" s="153" t="s">
        <v>24</v>
      </c>
      <c r="J9" s="154">
        <v>21</v>
      </c>
      <c r="K9" s="152"/>
      <c r="L9" s="153" t="s">
        <v>24</v>
      </c>
      <c r="M9" s="154"/>
      <c r="N9" s="155">
        <f aca="true" t="shared" si="0" ref="N9:N17">E9+H9+K9</f>
        <v>24</v>
      </c>
      <c r="O9" s="156">
        <f aca="true" t="shared" si="1" ref="O9:O17">G9+J9+M9</f>
        <v>42</v>
      </c>
      <c r="P9" s="157">
        <f aca="true" t="shared" si="2" ref="P9:P17">IF(E9&gt;G9,1,0)+IF(H9&gt;J9,1,0)+IF(K9&gt;M9,1,0)</f>
        <v>0</v>
      </c>
      <c r="Q9" s="158">
        <f aca="true" t="shared" si="3" ref="Q9:Q17">IF(E9&lt;G9,1,0)+IF(H9&lt;J9,1,0)+IF(K9&lt;M9,1,0)</f>
        <v>2</v>
      </c>
      <c r="R9" s="159">
        <f aca="true" t="shared" si="4" ref="R9:S17">IF(P9=2,1,0)</f>
        <v>0</v>
      </c>
      <c r="S9" s="160">
        <f t="shared" si="4"/>
        <v>1</v>
      </c>
      <c r="T9" s="161"/>
    </row>
    <row r="10" spans="2:20" ht="30" customHeight="1">
      <c r="B10" s="149" t="s">
        <v>23</v>
      </c>
      <c r="C10" s="150" t="s">
        <v>308</v>
      </c>
      <c r="D10" s="150" t="s">
        <v>309</v>
      </c>
      <c r="E10" s="152">
        <v>23</v>
      </c>
      <c r="F10" s="158" t="s">
        <v>24</v>
      </c>
      <c r="G10" s="154">
        <v>25</v>
      </c>
      <c r="H10" s="152">
        <v>14</v>
      </c>
      <c r="I10" s="158" t="s">
        <v>24</v>
      </c>
      <c r="J10" s="154">
        <v>21</v>
      </c>
      <c r="K10" s="152"/>
      <c r="L10" s="158" t="s">
        <v>24</v>
      </c>
      <c r="M10" s="154"/>
      <c r="N10" s="155">
        <f t="shared" si="0"/>
        <v>37</v>
      </c>
      <c r="O10" s="156">
        <f t="shared" si="1"/>
        <v>46</v>
      </c>
      <c r="P10" s="157">
        <f t="shared" si="2"/>
        <v>0</v>
      </c>
      <c r="Q10" s="158">
        <f t="shared" si="3"/>
        <v>2</v>
      </c>
      <c r="R10" s="162">
        <f t="shared" si="4"/>
        <v>0</v>
      </c>
      <c r="S10" s="160">
        <f t="shared" si="4"/>
        <v>1</v>
      </c>
      <c r="T10" s="161"/>
    </row>
    <row r="11" spans="2:20" ht="30" customHeight="1">
      <c r="B11" s="149" t="s">
        <v>22</v>
      </c>
      <c r="C11" s="150" t="s">
        <v>76</v>
      </c>
      <c r="D11" s="150" t="s">
        <v>310</v>
      </c>
      <c r="E11" s="152">
        <v>0</v>
      </c>
      <c r="F11" s="158" t="s">
        <v>24</v>
      </c>
      <c r="G11" s="154">
        <v>21</v>
      </c>
      <c r="H11" s="152">
        <v>0</v>
      </c>
      <c r="I11" s="158" t="s">
        <v>24</v>
      </c>
      <c r="J11" s="154">
        <v>21</v>
      </c>
      <c r="K11" s="152"/>
      <c r="L11" s="158" t="s">
        <v>24</v>
      </c>
      <c r="M11" s="154"/>
      <c r="N11" s="155">
        <f t="shared" si="0"/>
        <v>0</v>
      </c>
      <c r="O11" s="156">
        <f t="shared" si="1"/>
        <v>42</v>
      </c>
      <c r="P11" s="157">
        <f t="shared" si="2"/>
        <v>0</v>
      </c>
      <c r="Q11" s="158">
        <f t="shared" si="3"/>
        <v>2</v>
      </c>
      <c r="R11" s="162">
        <f t="shared" si="4"/>
        <v>0</v>
      </c>
      <c r="S11" s="160">
        <f t="shared" si="4"/>
        <v>1</v>
      </c>
      <c r="T11" s="161"/>
    </row>
    <row r="12" spans="2:20" ht="30" customHeight="1">
      <c r="B12" s="149" t="s">
        <v>21</v>
      </c>
      <c r="C12" s="150" t="s">
        <v>255</v>
      </c>
      <c r="D12" s="150" t="s">
        <v>311</v>
      </c>
      <c r="E12" s="152">
        <v>21</v>
      </c>
      <c r="F12" s="158" t="s">
        <v>24</v>
      </c>
      <c r="G12" s="154">
        <v>14</v>
      </c>
      <c r="H12" s="152">
        <v>17</v>
      </c>
      <c r="I12" s="158" t="s">
        <v>24</v>
      </c>
      <c r="J12" s="154">
        <v>21</v>
      </c>
      <c r="K12" s="152">
        <v>15</v>
      </c>
      <c r="L12" s="158" t="s">
        <v>24</v>
      </c>
      <c r="M12" s="154">
        <v>21</v>
      </c>
      <c r="N12" s="155">
        <f t="shared" si="0"/>
        <v>53</v>
      </c>
      <c r="O12" s="156">
        <f t="shared" si="1"/>
        <v>56</v>
      </c>
      <c r="P12" s="157">
        <f t="shared" si="2"/>
        <v>1</v>
      </c>
      <c r="Q12" s="158">
        <f t="shared" si="3"/>
        <v>2</v>
      </c>
      <c r="R12" s="162">
        <f t="shared" si="4"/>
        <v>0</v>
      </c>
      <c r="S12" s="160">
        <f t="shared" si="4"/>
        <v>1</v>
      </c>
      <c r="T12" s="161"/>
    </row>
    <row r="13" spans="2:20" ht="30" customHeight="1">
      <c r="B13" s="149" t="s">
        <v>20</v>
      </c>
      <c r="C13" s="150" t="s">
        <v>135</v>
      </c>
      <c r="D13" s="150" t="s">
        <v>246</v>
      </c>
      <c r="E13" s="152">
        <v>21</v>
      </c>
      <c r="F13" s="158" t="s">
        <v>24</v>
      </c>
      <c r="G13" s="154">
        <v>16</v>
      </c>
      <c r="H13" s="152">
        <v>21</v>
      </c>
      <c r="I13" s="158" t="s">
        <v>24</v>
      </c>
      <c r="J13" s="154">
        <v>10</v>
      </c>
      <c r="K13" s="152"/>
      <c r="L13" s="158" t="s">
        <v>24</v>
      </c>
      <c r="M13" s="154"/>
      <c r="N13" s="155">
        <f t="shared" si="0"/>
        <v>42</v>
      </c>
      <c r="O13" s="156">
        <f t="shared" si="1"/>
        <v>26</v>
      </c>
      <c r="P13" s="157">
        <f t="shared" si="2"/>
        <v>2</v>
      </c>
      <c r="Q13" s="158">
        <f t="shared" si="3"/>
        <v>0</v>
      </c>
      <c r="R13" s="162">
        <f t="shared" si="4"/>
        <v>1</v>
      </c>
      <c r="S13" s="160">
        <f t="shared" si="4"/>
        <v>0</v>
      </c>
      <c r="T13" s="161"/>
    </row>
    <row r="14" spans="2:20" ht="30" customHeight="1">
      <c r="B14" s="149" t="s">
        <v>19</v>
      </c>
      <c r="C14" s="150" t="s">
        <v>71</v>
      </c>
      <c r="D14" s="150" t="s">
        <v>77</v>
      </c>
      <c r="E14" s="152">
        <v>17</v>
      </c>
      <c r="F14" s="158" t="s">
        <v>24</v>
      </c>
      <c r="G14" s="154">
        <v>21</v>
      </c>
      <c r="H14" s="152">
        <v>21</v>
      </c>
      <c r="I14" s="158" t="s">
        <v>24</v>
      </c>
      <c r="J14" s="154">
        <v>7</v>
      </c>
      <c r="K14" s="152">
        <v>21</v>
      </c>
      <c r="L14" s="158" t="s">
        <v>24</v>
      </c>
      <c r="M14" s="154">
        <v>0</v>
      </c>
      <c r="N14" s="155">
        <f t="shared" si="0"/>
        <v>59</v>
      </c>
      <c r="O14" s="156">
        <f t="shared" si="1"/>
        <v>28</v>
      </c>
      <c r="P14" s="157">
        <f t="shared" si="2"/>
        <v>2</v>
      </c>
      <c r="Q14" s="158">
        <f t="shared" si="3"/>
        <v>1</v>
      </c>
      <c r="R14" s="162">
        <f t="shared" si="4"/>
        <v>1</v>
      </c>
      <c r="S14" s="160">
        <f t="shared" si="4"/>
        <v>0</v>
      </c>
      <c r="T14" s="161"/>
    </row>
    <row r="15" spans="2:20" ht="30" customHeight="1">
      <c r="B15" s="149" t="s">
        <v>25</v>
      </c>
      <c r="C15" s="150" t="s">
        <v>302</v>
      </c>
      <c r="D15" s="150" t="s">
        <v>79</v>
      </c>
      <c r="E15" s="152">
        <v>11</v>
      </c>
      <c r="F15" s="158" t="s">
        <v>24</v>
      </c>
      <c r="G15" s="154">
        <v>21</v>
      </c>
      <c r="H15" s="152">
        <v>14</v>
      </c>
      <c r="I15" s="158" t="s">
        <v>24</v>
      </c>
      <c r="J15" s="154">
        <v>21</v>
      </c>
      <c r="K15" s="152"/>
      <c r="L15" s="158" t="s">
        <v>24</v>
      </c>
      <c r="M15" s="154"/>
      <c r="N15" s="155">
        <f t="shared" si="0"/>
        <v>25</v>
      </c>
      <c r="O15" s="156">
        <f t="shared" si="1"/>
        <v>42</v>
      </c>
      <c r="P15" s="157">
        <f t="shared" si="2"/>
        <v>0</v>
      </c>
      <c r="Q15" s="158">
        <f t="shared" si="3"/>
        <v>2</v>
      </c>
      <c r="R15" s="162">
        <f t="shared" si="4"/>
        <v>0</v>
      </c>
      <c r="S15" s="160">
        <f t="shared" si="4"/>
        <v>1</v>
      </c>
      <c r="T15" s="161"/>
    </row>
    <row r="16" spans="2:20" ht="30" customHeight="1">
      <c r="B16" s="149" t="s">
        <v>18</v>
      </c>
      <c r="C16" s="150" t="s">
        <v>138</v>
      </c>
      <c r="D16" s="150" t="s">
        <v>80</v>
      </c>
      <c r="E16" s="152">
        <v>18</v>
      </c>
      <c r="F16" s="158" t="s">
        <v>24</v>
      </c>
      <c r="G16" s="154">
        <v>21</v>
      </c>
      <c r="H16" s="152">
        <v>12</v>
      </c>
      <c r="I16" s="158" t="s">
        <v>24</v>
      </c>
      <c r="J16" s="154">
        <v>21</v>
      </c>
      <c r="K16" s="152"/>
      <c r="L16" s="158" t="s">
        <v>24</v>
      </c>
      <c r="M16" s="154"/>
      <c r="N16" s="155">
        <f t="shared" si="0"/>
        <v>30</v>
      </c>
      <c r="O16" s="156">
        <f t="shared" si="1"/>
        <v>42</v>
      </c>
      <c r="P16" s="157">
        <f t="shared" si="2"/>
        <v>0</v>
      </c>
      <c r="Q16" s="158">
        <f t="shared" si="3"/>
        <v>2</v>
      </c>
      <c r="R16" s="162">
        <f t="shared" si="4"/>
        <v>0</v>
      </c>
      <c r="S16" s="160">
        <f t="shared" si="4"/>
        <v>1</v>
      </c>
      <c r="T16" s="161"/>
    </row>
    <row r="17" spans="2:20" ht="30" customHeight="1" thickBot="1">
      <c r="B17" s="163" t="s">
        <v>25</v>
      </c>
      <c r="C17" s="164"/>
      <c r="D17" s="164"/>
      <c r="E17" s="165"/>
      <c r="F17" s="166" t="s">
        <v>24</v>
      </c>
      <c r="G17" s="167"/>
      <c r="H17" s="165"/>
      <c r="I17" s="166" t="s">
        <v>24</v>
      </c>
      <c r="J17" s="167"/>
      <c r="K17" s="165"/>
      <c r="L17" s="166" t="s">
        <v>24</v>
      </c>
      <c r="M17" s="167"/>
      <c r="N17" s="168">
        <f t="shared" si="0"/>
        <v>0</v>
      </c>
      <c r="O17" s="169">
        <f t="shared" si="1"/>
        <v>0</v>
      </c>
      <c r="P17" s="170">
        <f t="shared" si="2"/>
        <v>0</v>
      </c>
      <c r="Q17" s="166">
        <f t="shared" si="3"/>
        <v>0</v>
      </c>
      <c r="R17" s="171">
        <f t="shared" si="4"/>
        <v>0</v>
      </c>
      <c r="S17" s="172">
        <f t="shared" si="4"/>
        <v>0</v>
      </c>
      <c r="T17" s="173"/>
    </row>
    <row r="18" spans="2:20" ht="34.5" customHeight="1" thickBot="1">
      <c r="B18" s="174" t="s">
        <v>8</v>
      </c>
      <c r="C18" s="219" t="str">
        <f>IF(R18&gt;S18,D4,IF(S18&gt;R18,D5,"remíza"))</f>
        <v>TJ Jiskra Nejdek</v>
      </c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175">
        <f aca="true" t="shared" si="5" ref="N18:S18">SUM(N9:N17)</f>
        <v>270</v>
      </c>
      <c r="O18" s="176">
        <f t="shared" si="5"/>
        <v>324</v>
      </c>
      <c r="P18" s="175">
        <f t="shared" si="5"/>
        <v>5</v>
      </c>
      <c r="Q18" s="177">
        <f t="shared" si="5"/>
        <v>13</v>
      </c>
      <c r="R18" s="175">
        <f t="shared" si="5"/>
        <v>2</v>
      </c>
      <c r="S18" s="176">
        <f t="shared" si="5"/>
        <v>6</v>
      </c>
      <c r="T18" s="178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79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180" t="s">
        <v>312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2:20" ht="19.5" customHeight="1">
      <c r="B23" s="27"/>
      <c r="C23" s="181" t="s">
        <v>313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5" bottom="0.39375" header="0.5118110236220472" footer="0.5118110236220472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9" t="s">
        <v>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2:20" ht="19.5" customHeight="1" thickBot="1">
      <c r="B3" s="4" t="s">
        <v>1</v>
      </c>
      <c r="C3" s="39"/>
      <c r="D3" s="240" t="s">
        <v>70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43" t="s">
        <v>42</v>
      </c>
      <c r="R3" s="244"/>
      <c r="S3" s="240" t="s">
        <v>104</v>
      </c>
      <c r="T3" s="245"/>
    </row>
    <row r="4" spans="2:20" ht="19.5" customHeight="1" thickTop="1">
      <c r="B4" s="5" t="s">
        <v>3</v>
      </c>
      <c r="C4" s="6"/>
      <c r="D4" s="246" t="s">
        <v>54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9" t="s">
        <v>14</v>
      </c>
      <c r="R4" s="250"/>
      <c r="S4" s="251" t="s">
        <v>283</v>
      </c>
      <c r="T4" s="252"/>
    </row>
    <row r="5" spans="2:20" ht="19.5" customHeight="1">
      <c r="B5" s="5" t="s">
        <v>4</v>
      </c>
      <c r="C5" s="40"/>
      <c r="D5" s="224" t="s">
        <v>56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314</v>
      </c>
      <c r="T5" s="230"/>
    </row>
    <row r="6" spans="2:20" ht="19.5" customHeight="1" thickBot="1">
      <c r="B6" s="7" t="s">
        <v>5</v>
      </c>
      <c r="C6" s="123"/>
      <c r="D6" s="231" t="s">
        <v>315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1"/>
      <c r="R6" s="42"/>
      <c r="S6" s="77" t="s">
        <v>40</v>
      </c>
      <c r="T6" s="34" t="s">
        <v>27</v>
      </c>
    </row>
    <row r="7" spans="2:20" ht="24.75" customHeight="1">
      <c r="B7" s="8"/>
      <c r="C7" s="9" t="str">
        <f>D4</f>
        <v>USK Plzeň</v>
      </c>
      <c r="D7" s="9" t="str">
        <f>D5</f>
        <v>TJ Jiskra Nejdek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208</v>
      </c>
      <c r="D9" s="47" t="s">
        <v>287</v>
      </c>
      <c r="E9" s="35">
        <v>18</v>
      </c>
      <c r="F9" s="17" t="s">
        <v>24</v>
      </c>
      <c r="G9" s="36">
        <v>21</v>
      </c>
      <c r="H9" s="35">
        <v>14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32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/>
    </row>
    <row r="10" spans="2:20" ht="30" customHeight="1">
      <c r="B10" s="124" t="s">
        <v>23</v>
      </c>
      <c r="C10" s="46" t="s">
        <v>316</v>
      </c>
      <c r="D10" s="46" t="s">
        <v>288</v>
      </c>
      <c r="E10" s="35">
        <v>19</v>
      </c>
      <c r="F10" s="16" t="s">
        <v>24</v>
      </c>
      <c r="G10" s="36">
        <v>21</v>
      </c>
      <c r="H10" s="35">
        <v>22</v>
      </c>
      <c r="I10" s="16" t="s">
        <v>24</v>
      </c>
      <c r="J10" s="36">
        <v>20</v>
      </c>
      <c r="K10" s="35">
        <v>19</v>
      </c>
      <c r="L10" s="16" t="s">
        <v>24</v>
      </c>
      <c r="M10" s="36">
        <v>21</v>
      </c>
      <c r="N10" s="19">
        <f t="shared" si="0"/>
        <v>60</v>
      </c>
      <c r="O10" s="20">
        <f t="shared" si="1"/>
        <v>62</v>
      </c>
      <c r="P10" s="21">
        <f t="shared" si="2"/>
        <v>1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4" t="s">
        <v>22</v>
      </c>
      <c r="C11" s="46" t="s">
        <v>317</v>
      </c>
      <c r="D11" s="46" t="s">
        <v>289</v>
      </c>
      <c r="E11" s="35">
        <v>13</v>
      </c>
      <c r="F11" s="16" t="s">
        <v>24</v>
      </c>
      <c r="G11" s="36">
        <v>21</v>
      </c>
      <c r="H11" s="35">
        <v>24</v>
      </c>
      <c r="I11" s="16" t="s">
        <v>24</v>
      </c>
      <c r="J11" s="36">
        <v>26</v>
      </c>
      <c r="K11" s="35"/>
      <c r="L11" s="16" t="s">
        <v>24</v>
      </c>
      <c r="M11" s="36"/>
      <c r="N11" s="19">
        <f t="shared" si="0"/>
        <v>37</v>
      </c>
      <c r="O11" s="20">
        <f t="shared" si="1"/>
        <v>47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4" t="s">
        <v>21</v>
      </c>
      <c r="C12" s="46" t="s">
        <v>318</v>
      </c>
      <c r="D12" s="46" t="s">
        <v>319</v>
      </c>
      <c r="E12" s="35">
        <v>21</v>
      </c>
      <c r="F12" s="16" t="s">
        <v>24</v>
      </c>
      <c r="G12" s="36">
        <v>17</v>
      </c>
      <c r="H12" s="35">
        <v>21</v>
      </c>
      <c r="I12" s="16" t="s">
        <v>24</v>
      </c>
      <c r="J12" s="36">
        <v>13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30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/>
    </row>
    <row r="13" spans="2:20" ht="30" customHeight="1">
      <c r="B13" s="124" t="s">
        <v>20</v>
      </c>
      <c r="C13" s="46" t="s">
        <v>160</v>
      </c>
      <c r="D13" s="46" t="s">
        <v>246</v>
      </c>
      <c r="E13" s="35">
        <v>21</v>
      </c>
      <c r="F13" s="16" t="s">
        <v>24</v>
      </c>
      <c r="G13" s="36">
        <v>14</v>
      </c>
      <c r="H13" s="35">
        <v>21</v>
      </c>
      <c r="I13" s="16" t="s">
        <v>24</v>
      </c>
      <c r="J13" s="36">
        <v>12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26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4" t="s">
        <v>19</v>
      </c>
      <c r="C14" s="46" t="s">
        <v>320</v>
      </c>
      <c r="D14" s="46" t="s">
        <v>77</v>
      </c>
      <c r="E14" s="35">
        <v>14</v>
      </c>
      <c r="F14" s="16" t="s">
        <v>24</v>
      </c>
      <c r="G14" s="36">
        <v>21</v>
      </c>
      <c r="H14" s="35">
        <v>21</v>
      </c>
      <c r="I14" s="16" t="s">
        <v>24</v>
      </c>
      <c r="J14" s="36">
        <v>7</v>
      </c>
      <c r="K14" s="35">
        <v>21</v>
      </c>
      <c r="L14" s="16" t="s">
        <v>24</v>
      </c>
      <c r="M14" s="36">
        <v>16</v>
      </c>
      <c r="N14" s="19">
        <f t="shared" si="0"/>
        <v>56</v>
      </c>
      <c r="O14" s="20">
        <f t="shared" si="1"/>
        <v>44</v>
      </c>
      <c r="P14" s="21">
        <f t="shared" si="2"/>
        <v>2</v>
      </c>
      <c r="Q14" s="16">
        <f t="shared" si="3"/>
        <v>1</v>
      </c>
      <c r="R14" s="31">
        <f t="shared" si="4"/>
        <v>1</v>
      </c>
      <c r="S14" s="18">
        <f t="shared" si="4"/>
        <v>0</v>
      </c>
      <c r="T14" s="48"/>
    </row>
    <row r="15" spans="2:20" ht="30" customHeight="1">
      <c r="B15" s="124" t="s">
        <v>25</v>
      </c>
      <c r="C15" s="46" t="s">
        <v>162</v>
      </c>
      <c r="D15" s="46" t="s">
        <v>79</v>
      </c>
      <c r="E15" s="35">
        <v>21</v>
      </c>
      <c r="F15" s="16" t="s">
        <v>24</v>
      </c>
      <c r="G15" s="36">
        <v>13</v>
      </c>
      <c r="H15" s="35">
        <v>21</v>
      </c>
      <c r="I15" s="16" t="s">
        <v>24</v>
      </c>
      <c r="J15" s="36">
        <v>17</v>
      </c>
      <c r="K15" s="35"/>
      <c r="L15" s="16" t="s">
        <v>24</v>
      </c>
      <c r="M15" s="36"/>
      <c r="N15" s="19">
        <f>E15+H15+K15</f>
        <v>42</v>
      </c>
      <c r="O15" s="20">
        <f>G15+J15+M15</f>
        <v>30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4" t="s">
        <v>18</v>
      </c>
      <c r="C16" s="46" t="s">
        <v>163</v>
      </c>
      <c r="D16" s="46" t="s">
        <v>80</v>
      </c>
      <c r="E16" s="35">
        <v>23</v>
      </c>
      <c r="F16" s="16" t="s">
        <v>24</v>
      </c>
      <c r="G16" s="36">
        <v>21</v>
      </c>
      <c r="H16" s="35">
        <v>22</v>
      </c>
      <c r="I16" s="16" t="s">
        <v>24</v>
      </c>
      <c r="J16" s="36">
        <v>24</v>
      </c>
      <c r="K16" s="35">
        <v>12</v>
      </c>
      <c r="L16" s="16" t="s">
        <v>24</v>
      </c>
      <c r="M16" s="36">
        <v>21</v>
      </c>
      <c r="N16" s="19">
        <f>E16+H16+K16</f>
        <v>57</v>
      </c>
      <c r="O16" s="20">
        <f>G16+J16+M16</f>
        <v>66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/>
    </row>
    <row r="17" spans="2:20" ht="30" customHeight="1" thickBot="1">
      <c r="B17" s="125"/>
      <c r="C17" s="78" t="s">
        <v>321</v>
      </c>
      <c r="D17" s="78" t="s">
        <v>322</v>
      </c>
      <c r="E17" s="79">
        <v>14</v>
      </c>
      <c r="F17" s="80" t="s">
        <v>24</v>
      </c>
      <c r="G17" s="81">
        <v>21</v>
      </c>
      <c r="H17" s="79">
        <v>16</v>
      </c>
      <c r="I17" s="80" t="s">
        <v>24</v>
      </c>
      <c r="J17" s="81">
        <v>21</v>
      </c>
      <c r="K17" s="79"/>
      <c r="L17" s="80" t="s">
        <v>24</v>
      </c>
      <c r="M17" s="81"/>
      <c r="N17" s="82">
        <f t="shared" si="0"/>
        <v>30</v>
      </c>
      <c r="O17" s="83">
        <f t="shared" si="1"/>
        <v>42</v>
      </c>
      <c r="P17" s="84">
        <f t="shared" si="2"/>
        <v>0</v>
      </c>
      <c r="Q17" s="80">
        <f t="shared" si="3"/>
        <v>2</v>
      </c>
      <c r="R17" s="85">
        <f t="shared" si="4"/>
        <v>0</v>
      </c>
      <c r="S17" s="86">
        <f t="shared" si="4"/>
        <v>1</v>
      </c>
      <c r="T17" s="87"/>
    </row>
    <row r="18" spans="2:20" ht="34.5" customHeight="1" thickBot="1">
      <c r="B18" s="49" t="s">
        <v>8</v>
      </c>
      <c r="C18" s="222" t="str">
        <f>IF(R18&gt;S18,D4,IF(S18&gt;R18,D5,"remíza"))</f>
        <v>TJ Jiskra Nejdek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2">
        <f aca="true" t="shared" si="5" ref="N18:S18">SUM(N9:N17)</f>
        <v>398</v>
      </c>
      <c r="O18" s="23">
        <f t="shared" si="5"/>
        <v>389</v>
      </c>
      <c r="P18" s="22">
        <f t="shared" si="5"/>
        <v>10</v>
      </c>
      <c r="Q18" s="24">
        <f t="shared" si="5"/>
        <v>11</v>
      </c>
      <c r="R18" s="22">
        <f t="shared" si="5"/>
        <v>4</v>
      </c>
      <c r="S18" s="23">
        <f t="shared" si="5"/>
        <v>5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9" t="s">
        <v>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2:20" ht="19.5" customHeight="1" thickBot="1">
      <c r="B3" s="4" t="s">
        <v>1</v>
      </c>
      <c r="C3" s="39"/>
      <c r="D3" s="240" t="s">
        <v>70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43" t="s">
        <v>42</v>
      </c>
      <c r="R3" s="244"/>
      <c r="S3" s="240" t="s">
        <v>104</v>
      </c>
      <c r="T3" s="245"/>
    </row>
    <row r="4" spans="2:20" ht="19.5" customHeight="1" thickTop="1">
      <c r="B4" s="5" t="s">
        <v>3</v>
      </c>
      <c r="C4" s="6"/>
      <c r="D4" s="246" t="s">
        <v>29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9" t="s">
        <v>14</v>
      </c>
      <c r="R4" s="250"/>
      <c r="S4" s="251" t="s">
        <v>283</v>
      </c>
      <c r="T4" s="252"/>
    </row>
    <row r="5" spans="2:20" ht="19.5" customHeight="1">
      <c r="B5" s="5" t="s">
        <v>4</v>
      </c>
      <c r="C5" s="40"/>
      <c r="D5" s="224" t="s">
        <v>294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275</v>
      </c>
      <c r="T5" s="230"/>
    </row>
    <row r="6" spans="2:20" ht="19.5" customHeight="1" thickBot="1">
      <c r="B6" s="7" t="s">
        <v>5</v>
      </c>
      <c r="C6" s="123"/>
      <c r="D6" s="231" t="s">
        <v>237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1"/>
      <c r="R6" s="42"/>
      <c r="S6" s="77" t="s">
        <v>40</v>
      </c>
      <c r="T6" s="34" t="s">
        <v>27</v>
      </c>
    </row>
    <row r="7" spans="2:20" ht="24.75" customHeight="1">
      <c r="B7" s="8"/>
      <c r="C7" s="9" t="str">
        <f>D4</f>
        <v>BKV Plzeň</v>
      </c>
      <c r="D7" s="9" t="str">
        <f>D5</f>
        <v>TJ Sokol Doubravka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295</v>
      </c>
      <c r="D9" s="47" t="s">
        <v>296</v>
      </c>
      <c r="E9" s="35">
        <v>21</v>
      </c>
      <c r="F9" s="17" t="s">
        <v>24</v>
      </c>
      <c r="G9" s="36">
        <v>11</v>
      </c>
      <c r="H9" s="35">
        <v>21</v>
      </c>
      <c r="I9" s="17" t="s">
        <v>24</v>
      </c>
      <c r="J9" s="36">
        <v>14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25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4" t="s">
        <v>23</v>
      </c>
      <c r="C10" s="46" t="s">
        <v>297</v>
      </c>
      <c r="D10" s="128" t="s">
        <v>298</v>
      </c>
      <c r="E10" s="35">
        <v>22</v>
      </c>
      <c r="F10" s="16" t="s">
        <v>24</v>
      </c>
      <c r="G10" s="36">
        <v>20</v>
      </c>
      <c r="H10" s="35">
        <v>16</v>
      </c>
      <c r="I10" s="16" t="s">
        <v>24</v>
      </c>
      <c r="J10" s="36">
        <v>21</v>
      </c>
      <c r="K10" s="35">
        <v>21</v>
      </c>
      <c r="L10" s="16" t="s">
        <v>24</v>
      </c>
      <c r="M10" s="36">
        <v>14</v>
      </c>
      <c r="N10" s="19">
        <f t="shared" si="0"/>
        <v>59</v>
      </c>
      <c r="O10" s="20">
        <f t="shared" si="1"/>
        <v>55</v>
      </c>
      <c r="P10" s="21">
        <f t="shared" si="2"/>
        <v>2</v>
      </c>
      <c r="Q10" s="16">
        <f t="shared" si="3"/>
        <v>1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4" t="s">
        <v>22</v>
      </c>
      <c r="C11" s="46" t="s">
        <v>299</v>
      </c>
      <c r="D11" s="46" t="s">
        <v>324</v>
      </c>
      <c r="E11" s="35">
        <v>21</v>
      </c>
      <c r="F11" s="16" t="s">
        <v>24</v>
      </c>
      <c r="G11" s="36">
        <v>0</v>
      </c>
      <c r="H11" s="35">
        <v>21</v>
      </c>
      <c r="I11" s="16" t="s">
        <v>24</v>
      </c>
      <c r="J11" s="36">
        <v>0</v>
      </c>
      <c r="K11" s="35"/>
      <c r="L11" s="16" t="s">
        <v>24</v>
      </c>
      <c r="M11" s="36"/>
      <c r="N11" s="19">
        <f t="shared" si="0"/>
        <v>42</v>
      </c>
      <c r="O11" s="20">
        <f t="shared" si="1"/>
        <v>0</v>
      </c>
      <c r="P11" s="21">
        <f t="shared" si="2"/>
        <v>2</v>
      </c>
      <c r="Q11" s="16">
        <f t="shared" si="3"/>
        <v>0</v>
      </c>
      <c r="R11" s="31">
        <f t="shared" si="4"/>
        <v>1</v>
      </c>
      <c r="S11" s="18">
        <f t="shared" si="4"/>
        <v>0</v>
      </c>
      <c r="T11" s="48"/>
    </row>
    <row r="12" spans="2:20" ht="30" customHeight="1">
      <c r="B12" s="124" t="s">
        <v>21</v>
      </c>
      <c r="C12" s="46" t="s">
        <v>300</v>
      </c>
      <c r="D12" s="46" t="s">
        <v>301</v>
      </c>
      <c r="E12" s="35">
        <v>21</v>
      </c>
      <c r="F12" s="16" t="s">
        <v>24</v>
      </c>
      <c r="G12" s="36">
        <v>17</v>
      </c>
      <c r="H12" s="35">
        <v>19</v>
      </c>
      <c r="I12" s="16" t="s">
        <v>24</v>
      </c>
      <c r="J12" s="36">
        <v>21</v>
      </c>
      <c r="K12" s="35">
        <v>21</v>
      </c>
      <c r="L12" s="16" t="s">
        <v>24</v>
      </c>
      <c r="M12" s="36">
        <v>14</v>
      </c>
      <c r="N12" s="19">
        <f t="shared" si="0"/>
        <v>61</v>
      </c>
      <c r="O12" s="20">
        <f t="shared" si="1"/>
        <v>52</v>
      </c>
      <c r="P12" s="21">
        <f t="shared" si="2"/>
        <v>2</v>
      </c>
      <c r="Q12" s="16">
        <f t="shared" si="3"/>
        <v>1</v>
      </c>
      <c r="R12" s="31">
        <f t="shared" si="4"/>
        <v>1</v>
      </c>
      <c r="S12" s="18">
        <f t="shared" si="4"/>
        <v>0</v>
      </c>
      <c r="T12" s="48"/>
    </row>
    <row r="13" spans="2:20" ht="30" customHeight="1">
      <c r="B13" s="124" t="s">
        <v>20</v>
      </c>
      <c r="C13" s="46" t="s">
        <v>190</v>
      </c>
      <c r="D13" s="46" t="s">
        <v>135</v>
      </c>
      <c r="E13" s="35">
        <v>19</v>
      </c>
      <c r="F13" s="16" t="s">
        <v>24</v>
      </c>
      <c r="G13" s="36">
        <v>21</v>
      </c>
      <c r="H13" s="35">
        <v>15</v>
      </c>
      <c r="I13" s="16" t="s">
        <v>24</v>
      </c>
      <c r="J13" s="36">
        <v>21</v>
      </c>
      <c r="K13" s="35"/>
      <c r="L13" s="16" t="s">
        <v>24</v>
      </c>
      <c r="M13" s="36"/>
      <c r="N13" s="19">
        <f t="shared" si="0"/>
        <v>34</v>
      </c>
      <c r="O13" s="20">
        <f t="shared" si="1"/>
        <v>42</v>
      </c>
      <c r="P13" s="21">
        <f t="shared" si="2"/>
        <v>0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/>
    </row>
    <row r="14" spans="2:20" ht="30" customHeight="1">
      <c r="B14" s="124" t="s">
        <v>19</v>
      </c>
      <c r="C14" s="46" t="s">
        <v>44</v>
      </c>
      <c r="D14" s="46" t="s">
        <v>71</v>
      </c>
      <c r="E14" s="35">
        <v>17</v>
      </c>
      <c r="F14" s="16" t="s">
        <v>24</v>
      </c>
      <c r="G14" s="36">
        <v>21</v>
      </c>
      <c r="H14" s="35">
        <v>22</v>
      </c>
      <c r="I14" s="16" t="s">
        <v>24</v>
      </c>
      <c r="J14" s="36">
        <v>24</v>
      </c>
      <c r="K14" s="35"/>
      <c r="L14" s="16" t="s">
        <v>24</v>
      </c>
      <c r="M14" s="36"/>
      <c r="N14" s="19">
        <f t="shared" si="0"/>
        <v>39</v>
      </c>
      <c r="O14" s="20">
        <f t="shared" si="1"/>
        <v>45</v>
      </c>
      <c r="P14" s="21">
        <f t="shared" si="2"/>
        <v>0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4" t="s">
        <v>25</v>
      </c>
      <c r="C15" s="46" t="s">
        <v>217</v>
      </c>
      <c r="D15" s="46" t="s">
        <v>302</v>
      </c>
      <c r="E15" s="35">
        <v>23</v>
      </c>
      <c r="F15" s="16" t="s">
        <v>24</v>
      </c>
      <c r="G15" s="36">
        <v>21</v>
      </c>
      <c r="H15" s="35">
        <v>14</v>
      </c>
      <c r="I15" s="16" t="s">
        <v>24</v>
      </c>
      <c r="J15" s="36">
        <v>21</v>
      </c>
      <c r="K15" s="35">
        <v>19</v>
      </c>
      <c r="L15" s="16" t="s">
        <v>24</v>
      </c>
      <c r="M15" s="36">
        <v>21</v>
      </c>
      <c r="N15" s="19">
        <f>E15+H15+K15</f>
        <v>56</v>
      </c>
      <c r="O15" s="20">
        <f>G15+J15+M15</f>
        <v>63</v>
      </c>
      <c r="P15" s="21">
        <f>IF(E15&gt;G15,1,0)+IF(H15&gt;J15,1,0)+IF(K15&gt;M15,1,0)</f>
        <v>1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/>
    </row>
    <row r="16" spans="2:20" ht="30" customHeight="1">
      <c r="B16" s="124" t="s">
        <v>18</v>
      </c>
      <c r="C16" s="46" t="s">
        <v>218</v>
      </c>
      <c r="D16" s="46" t="s">
        <v>138</v>
      </c>
      <c r="E16" s="35">
        <v>21</v>
      </c>
      <c r="F16" s="16" t="s">
        <v>24</v>
      </c>
      <c r="G16" s="36">
        <v>17</v>
      </c>
      <c r="H16" s="35">
        <v>12</v>
      </c>
      <c r="I16" s="16" t="s">
        <v>24</v>
      </c>
      <c r="J16" s="36">
        <v>21</v>
      </c>
      <c r="K16" s="35">
        <v>17</v>
      </c>
      <c r="L16" s="16" t="s">
        <v>24</v>
      </c>
      <c r="M16" s="36">
        <v>21</v>
      </c>
      <c r="N16" s="19">
        <f>E16+H16+K16</f>
        <v>50</v>
      </c>
      <c r="O16" s="20">
        <f>G16+J16+M16</f>
        <v>59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/>
    </row>
    <row r="17" spans="2:20" ht="30" customHeight="1" thickBot="1">
      <c r="B17" s="125"/>
      <c r="C17" s="78" t="s">
        <v>303</v>
      </c>
      <c r="D17" s="78" t="s">
        <v>76</v>
      </c>
      <c r="E17" s="79">
        <v>21</v>
      </c>
      <c r="F17" s="80" t="s">
        <v>24</v>
      </c>
      <c r="G17" s="81">
        <v>0</v>
      </c>
      <c r="H17" s="79">
        <v>21</v>
      </c>
      <c r="I17" s="80" t="s">
        <v>24</v>
      </c>
      <c r="J17" s="81">
        <v>0</v>
      </c>
      <c r="K17" s="79"/>
      <c r="L17" s="80" t="s">
        <v>24</v>
      </c>
      <c r="M17" s="81"/>
      <c r="N17" s="82">
        <f t="shared" si="0"/>
        <v>42</v>
      </c>
      <c r="O17" s="83">
        <f t="shared" si="1"/>
        <v>0</v>
      </c>
      <c r="P17" s="84">
        <f t="shared" si="2"/>
        <v>2</v>
      </c>
      <c r="Q17" s="80">
        <f t="shared" si="3"/>
        <v>0</v>
      </c>
      <c r="R17" s="85">
        <f t="shared" si="4"/>
        <v>1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22" t="str">
        <f>IF(R18&gt;S18,D4,IF(S18&gt;R18,D5,"remíza"))</f>
        <v>BKV Plzeň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2">
        <f aca="true" t="shared" si="5" ref="N18:S18">SUM(N9:N17)</f>
        <v>425</v>
      </c>
      <c r="O18" s="23">
        <f t="shared" si="5"/>
        <v>341</v>
      </c>
      <c r="P18" s="22">
        <f t="shared" si="5"/>
        <v>12</v>
      </c>
      <c r="Q18" s="24">
        <f t="shared" si="5"/>
        <v>10</v>
      </c>
      <c r="R18" s="22">
        <f t="shared" si="5"/>
        <v>5</v>
      </c>
      <c r="S18" s="23">
        <f t="shared" si="5"/>
        <v>4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304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9" t="s">
        <v>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2:20" ht="19.5" customHeight="1" thickBot="1">
      <c r="B3" s="4" t="s">
        <v>1</v>
      </c>
      <c r="C3" s="39"/>
      <c r="D3" s="240" t="s">
        <v>70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43" t="s">
        <v>42</v>
      </c>
      <c r="R3" s="244"/>
      <c r="S3" s="240" t="s">
        <v>104</v>
      </c>
      <c r="T3" s="245"/>
    </row>
    <row r="4" spans="2:20" ht="19.5" customHeight="1" thickTop="1">
      <c r="B4" s="5" t="s">
        <v>3</v>
      </c>
      <c r="C4" s="6"/>
      <c r="D4" s="246" t="s">
        <v>121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9" t="s">
        <v>14</v>
      </c>
      <c r="R4" s="250"/>
      <c r="S4" s="251" t="s">
        <v>283</v>
      </c>
      <c r="T4" s="252"/>
    </row>
    <row r="5" spans="2:20" ht="19.5" customHeight="1">
      <c r="B5" s="5" t="s">
        <v>4</v>
      </c>
      <c r="C5" s="40"/>
      <c r="D5" s="224" t="s">
        <v>56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284</v>
      </c>
      <c r="T5" s="230"/>
    </row>
    <row r="6" spans="2:20" ht="19.5" customHeight="1" thickBot="1">
      <c r="B6" s="7" t="s">
        <v>5</v>
      </c>
      <c r="C6" s="123"/>
      <c r="D6" s="231" t="s">
        <v>285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1"/>
      <c r="R6" s="42"/>
      <c r="S6" s="77" t="s">
        <v>40</v>
      </c>
      <c r="T6" s="34" t="s">
        <v>27</v>
      </c>
    </row>
    <row r="7" spans="2:20" ht="24.75" customHeight="1">
      <c r="B7" s="8"/>
      <c r="C7" s="9" t="str">
        <f>D4</f>
        <v>Keramika Chlumčany A</v>
      </c>
      <c r="D7" s="9" t="str">
        <f>D5</f>
        <v>TJ Jiskra Nejdek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286</v>
      </c>
      <c r="D9" s="47" t="s">
        <v>287</v>
      </c>
      <c r="E9" s="35">
        <v>16</v>
      </c>
      <c r="F9" s="17" t="s">
        <v>24</v>
      </c>
      <c r="G9" s="36">
        <v>21</v>
      </c>
      <c r="H9" s="35">
        <v>14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30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/>
    </row>
    <row r="10" spans="2:20" ht="30" customHeight="1">
      <c r="B10" s="124" t="s">
        <v>23</v>
      </c>
      <c r="C10" s="46" t="s">
        <v>128</v>
      </c>
      <c r="D10" s="46" t="s">
        <v>288</v>
      </c>
      <c r="E10" s="35">
        <v>18</v>
      </c>
      <c r="F10" s="16" t="s">
        <v>24</v>
      </c>
      <c r="G10" s="36">
        <v>21</v>
      </c>
      <c r="H10" s="35">
        <v>10</v>
      </c>
      <c r="I10" s="16" t="s">
        <v>24</v>
      </c>
      <c r="J10" s="36">
        <v>21</v>
      </c>
      <c r="K10" s="35"/>
      <c r="L10" s="16" t="s">
        <v>24</v>
      </c>
      <c r="M10" s="36"/>
      <c r="N10" s="19">
        <f t="shared" si="0"/>
        <v>28</v>
      </c>
      <c r="O10" s="20">
        <f t="shared" si="1"/>
        <v>42</v>
      </c>
      <c r="P10" s="21">
        <f t="shared" si="2"/>
        <v>0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4" t="s">
        <v>22</v>
      </c>
      <c r="C11" s="46" t="s">
        <v>76</v>
      </c>
      <c r="D11" s="46" t="s">
        <v>289</v>
      </c>
      <c r="E11" s="35">
        <v>0</v>
      </c>
      <c r="F11" s="16" t="s">
        <v>24</v>
      </c>
      <c r="G11" s="36">
        <v>21</v>
      </c>
      <c r="H11" s="35">
        <v>0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0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4" t="s">
        <v>21</v>
      </c>
      <c r="C12" s="46" t="s">
        <v>290</v>
      </c>
      <c r="D12" s="46" t="s">
        <v>291</v>
      </c>
      <c r="E12" s="35">
        <v>19</v>
      </c>
      <c r="F12" s="16" t="s">
        <v>24</v>
      </c>
      <c r="G12" s="36">
        <v>21</v>
      </c>
      <c r="H12" s="35">
        <v>19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38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4" t="s">
        <v>20</v>
      </c>
      <c r="C13" s="46" t="s">
        <v>134</v>
      </c>
      <c r="D13" s="46" t="s">
        <v>246</v>
      </c>
      <c r="E13" s="35">
        <v>21</v>
      </c>
      <c r="F13" s="16" t="s">
        <v>24</v>
      </c>
      <c r="G13" s="36">
        <v>17</v>
      </c>
      <c r="H13" s="35">
        <v>21</v>
      </c>
      <c r="I13" s="16" t="s">
        <v>24</v>
      </c>
      <c r="J13" s="36">
        <v>17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34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4" t="s">
        <v>19</v>
      </c>
      <c r="C14" s="46" t="s">
        <v>117</v>
      </c>
      <c r="D14" s="46" t="s">
        <v>77</v>
      </c>
      <c r="E14" s="35">
        <v>21</v>
      </c>
      <c r="F14" s="16" t="s">
        <v>24</v>
      </c>
      <c r="G14" s="36">
        <v>19</v>
      </c>
      <c r="H14" s="35">
        <v>21</v>
      </c>
      <c r="I14" s="16" t="s">
        <v>24</v>
      </c>
      <c r="J14" s="36">
        <v>18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37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/>
    </row>
    <row r="15" spans="2:20" ht="30" customHeight="1">
      <c r="B15" s="124" t="s">
        <v>25</v>
      </c>
      <c r="C15" s="46" t="s">
        <v>118</v>
      </c>
      <c r="D15" s="46" t="s">
        <v>292</v>
      </c>
      <c r="E15" s="35">
        <v>21</v>
      </c>
      <c r="F15" s="16" t="s">
        <v>24</v>
      </c>
      <c r="G15" s="36">
        <v>18</v>
      </c>
      <c r="H15" s="35">
        <v>21</v>
      </c>
      <c r="I15" s="16" t="s">
        <v>24</v>
      </c>
      <c r="J15" s="36">
        <v>19</v>
      </c>
      <c r="K15" s="35"/>
      <c r="L15" s="16" t="s">
        <v>24</v>
      </c>
      <c r="M15" s="36"/>
      <c r="N15" s="19">
        <f>E15+H15+K15</f>
        <v>42</v>
      </c>
      <c r="O15" s="20">
        <f>G15+J15+M15</f>
        <v>37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4" t="s">
        <v>18</v>
      </c>
      <c r="C16" s="46" t="s">
        <v>137</v>
      </c>
      <c r="D16" s="46" t="s">
        <v>80</v>
      </c>
      <c r="E16" s="35">
        <v>14</v>
      </c>
      <c r="F16" s="16" t="s">
        <v>24</v>
      </c>
      <c r="G16" s="36">
        <v>21</v>
      </c>
      <c r="H16" s="35">
        <v>15</v>
      </c>
      <c r="I16" s="16" t="s">
        <v>24</v>
      </c>
      <c r="J16" s="36">
        <v>21</v>
      </c>
      <c r="K16" s="35"/>
      <c r="L16" s="16" t="s">
        <v>24</v>
      </c>
      <c r="M16" s="36"/>
      <c r="N16" s="19">
        <f>E16+H16+K16</f>
        <v>29</v>
      </c>
      <c r="O16" s="20">
        <f>G16+J16+M16</f>
        <v>42</v>
      </c>
      <c r="P16" s="21">
        <f>IF(E16&gt;G16,1,0)+IF(H16&gt;J16,1,0)+IF(K16&gt;M16,1,0)</f>
        <v>0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/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22" t="str">
        <f>IF(R18&gt;S18,D4,IF(S18&gt;R18,D5,"remíza"))</f>
        <v>TJ Jiskra Nejdek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2">
        <f aca="true" t="shared" si="5" ref="N18:S18">SUM(N9:N17)</f>
        <v>251</v>
      </c>
      <c r="O18" s="23">
        <f t="shared" si="5"/>
        <v>318</v>
      </c>
      <c r="P18" s="22">
        <f t="shared" si="5"/>
        <v>6</v>
      </c>
      <c r="Q18" s="24">
        <f t="shared" si="5"/>
        <v>10</v>
      </c>
      <c r="R18" s="22">
        <f t="shared" si="5"/>
        <v>3</v>
      </c>
      <c r="S18" s="23">
        <f t="shared" si="5"/>
        <v>5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9" t="s">
        <v>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2:20" ht="19.5" customHeight="1" thickBot="1">
      <c r="B3" s="4" t="s">
        <v>1</v>
      </c>
      <c r="C3" s="39"/>
      <c r="D3" s="240" t="s">
        <v>70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43" t="s">
        <v>42</v>
      </c>
      <c r="R3" s="244"/>
      <c r="S3" s="240" t="s">
        <v>104</v>
      </c>
      <c r="T3" s="245"/>
    </row>
    <row r="4" spans="2:20" ht="19.5" customHeight="1" thickTop="1">
      <c r="B4" s="5" t="s">
        <v>3</v>
      </c>
      <c r="C4" s="6"/>
      <c r="D4" s="246" t="s">
        <v>56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9" t="s">
        <v>14</v>
      </c>
      <c r="R4" s="250"/>
      <c r="S4" s="251" t="s">
        <v>204</v>
      </c>
      <c r="T4" s="252"/>
    </row>
    <row r="5" spans="2:20" ht="19.5" customHeight="1">
      <c r="B5" s="5" t="s">
        <v>4</v>
      </c>
      <c r="C5" s="40"/>
      <c r="D5" s="224" t="s">
        <v>49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236</v>
      </c>
      <c r="T5" s="230"/>
    </row>
    <row r="6" spans="2:20" ht="19.5" customHeight="1" thickBot="1">
      <c r="B6" s="7" t="s">
        <v>5</v>
      </c>
      <c r="C6" s="123"/>
      <c r="D6" s="231" t="s">
        <v>235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1"/>
      <c r="R6" s="42"/>
      <c r="S6" s="77" t="s">
        <v>39</v>
      </c>
      <c r="T6" s="34" t="s">
        <v>27</v>
      </c>
    </row>
    <row r="7" spans="2:20" ht="24.75" customHeight="1">
      <c r="B7" s="8"/>
      <c r="C7" s="9" t="str">
        <f>D4</f>
        <v>TJ Jiskra Nejdek</v>
      </c>
      <c r="D7" s="9" t="str">
        <f>D5</f>
        <v>TJ Sokol České Budějovice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223</v>
      </c>
      <c r="D9" s="47" t="s">
        <v>224</v>
      </c>
      <c r="E9" s="35">
        <v>21</v>
      </c>
      <c r="F9" s="17" t="s">
        <v>24</v>
      </c>
      <c r="G9" s="36">
        <v>15</v>
      </c>
      <c r="H9" s="35">
        <v>21</v>
      </c>
      <c r="I9" s="17" t="s">
        <v>24</v>
      </c>
      <c r="J9" s="36">
        <v>18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33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4" t="s">
        <v>23</v>
      </c>
      <c r="C10" s="46" t="s">
        <v>76</v>
      </c>
      <c r="D10" s="46" t="s">
        <v>225</v>
      </c>
      <c r="E10" s="35">
        <v>0</v>
      </c>
      <c r="F10" s="16" t="s">
        <v>24</v>
      </c>
      <c r="G10" s="36">
        <v>21</v>
      </c>
      <c r="H10" s="35">
        <v>0</v>
      </c>
      <c r="I10" s="16" t="s">
        <v>24</v>
      </c>
      <c r="J10" s="36">
        <v>21</v>
      </c>
      <c r="K10" s="35"/>
      <c r="L10" s="16" t="s">
        <v>24</v>
      </c>
      <c r="M10" s="36"/>
      <c r="N10" s="19">
        <f t="shared" si="0"/>
        <v>0</v>
      </c>
      <c r="O10" s="20">
        <f t="shared" si="1"/>
        <v>42</v>
      </c>
      <c r="P10" s="21">
        <f t="shared" si="2"/>
        <v>0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4" t="s">
        <v>22</v>
      </c>
      <c r="C11" s="46" t="s">
        <v>226</v>
      </c>
      <c r="D11" s="46" t="s">
        <v>227</v>
      </c>
      <c r="E11" s="35">
        <v>19</v>
      </c>
      <c r="F11" s="16" t="s">
        <v>24</v>
      </c>
      <c r="G11" s="36">
        <v>21</v>
      </c>
      <c r="H11" s="35">
        <v>21</v>
      </c>
      <c r="I11" s="16" t="s">
        <v>24</v>
      </c>
      <c r="J11" s="36">
        <v>14</v>
      </c>
      <c r="K11" s="35">
        <v>21</v>
      </c>
      <c r="L11" s="16" t="s">
        <v>24</v>
      </c>
      <c r="M11" s="36">
        <v>19</v>
      </c>
      <c r="N11" s="19">
        <f t="shared" si="0"/>
        <v>61</v>
      </c>
      <c r="O11" s="20">
        <f t="shared" si="1"/>
        <v>54</v>
      </c>
      <c r="P11" s="21">
        <f t="shared" si="2"/>
        <v>2</v>
      </c>
      <c r="Q11" s="16">
        <f t="shared" si="3"/>
        <v>1</v>
      </c>
      <c r="R11" s="31">
        <f t="shared" si="4"/>
        <v>1</v>
      </c>
      <c r="S11" s="18">
        <f t="shared" si="4"/>
        <v>0</v>
      </c>
      <c r="T11" s="48"/>
    </row>
    <row r="12" spans="2:20" ht="30" customHeight="1">
      <c r="B12" s="124" t="s">
        <v>21</v>
      </c>
      <c r="C12" s="46" t="s">
        <v>228</v>
      </c>
      <c r="D12" s="46" t="s">
        <v>229</v>
      </c>
      <c r="E12" s="35">
        <v>17</v>
      </c>
      <c r="F12" s="16" t="s">
        <v>24</v>
      </c>
      <c r="G12" s="36">
        <v>21</v>
      </c>
      <c r="H12" s="35">
        <v>10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27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4" t="s">
        <v>20</v>
      </c>
      <c r="C13" s="46" t="s">
        <v>230</v>
      </c>
      <c r="D13" s="46" t="s">
        <v>231</v>
      </c>
      <c r="E13" s="35">
        <v>0</v>
      </c>
      <c r="F13" s="16" t="s">
        <v>24</v>
      </c>
      <c r="G13" s="36">
        <v>21</v>
      </c>
      <c r="H13" s="35">
        <v>0</v>
      </c>
      <c r="I13" s="16" t="s">
        <v>24</v>
      </c>
      <c r="J13" s="36">
        <v>21</v>
      </c>
      <c r="K13" s="35"/>
      <c r="L13" s="16" t="s">
        <v>24</v>
      </c>
      <c r="M13" s="36"/>
      <c r="N13" s="19">
        <f t="shared" si="0"/>
        <v>0</v>
      </c>
      <c r="O13" s="20">
        <f t="shared" si="1"/>
        <v>42</v>
      </c>
      <c r="P13" s="21">
        <f t="shared" si="2"/>
        <v>0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/>
    </row>
    <row r="14" spans="2:20" ht="30" customHeight="1">
      <c r="B14" s="124" t="s">
        <v>19</v>
      </c>
      <c r="C14" s="46" t="s">
        <v>145</v>
      </c>
      <c r="D14" s="46" t="s">
        <v>232</v>
      </c>
      <c r="E14" s="35">
        <v>21</v>
      </c>
      <c r="F14" s="16" t="s">
        <v>24</v>
      </c>
      <c r="G14" s="36">
        <v>17</v>
      </c>
      <c r="H14" s="35">
        <v>21</v>
      </c>
      <c r="I14" s="16" t="s">
        <v>24</v>
      </c>
      <c r="J14" s="36">
        <v>13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30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/>
    </row>
    <row r="15" spans="2:20" ht="30" customHeight="1">
      <c r="B15" s="124" t="s">
        <v>25</v>
      </c>
      <c r="C15" s="46" t="s">
        <v>79</v>
      </c>
      <c r="D15" s="46" t="s">
        <v>233</v>
      </c>
      <c r="E15" s="35">
        <v>21</v>
      </c>
      <c r="F15" s="16" t="s">
        <v>24</v>
      </c>
      <c r="G15" s="36">
        <v>15</v>
      </c>
      <c r="H15" s="35">
        <v>21</v>
      </c>
      <c r="I15" s="16" t="s">
        <v>24</v>
      </c>
      <c r="J15" s="36">
        <v>15</v>
      </c>
      <c r="K15" s="35"/>
      <c r="L15" s="16" t="s">
        <v>24</v>
      </c>
      <c r="M15" s="36"/>
      <c r="N15" s="19">
        <f>E15+H15+K15</f>
        <v>42</v>
      </c>
      <c r="O15" s="20">
        <f>G15+J15+M15</f>
        <v>30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4" t="s">
        <v>18</v>
      </c>
      <c r="C16" s="46" t="s">
        <v>80</v>
      </c>
      <c r="D16" s="46" t="s">
        <v>234</v>
      </c>
      <c r="E16" s="35">
        <v>21</v>
      </c>
      <c r="F16" s="16" t="s">
        <v>24</v>
      </c>
      <c r="G16" s="36">
        <v>12</v>
      </c>
      <c r="H16" s="35">
        <v>21</v>
      </c>
      <c r="I16" s="16" t="s">
        <v>24</v>
      </c>
      <c r="J16" s="36">
        <v>13</v>
      </c>
      <c r="K16" s="35"/>
      <c r="L16" s="16" t="s">
        <v>24</v>
      </c>
      <c r="M16" s="36"/>
      <c r="N16" s="19">
        <f>E16+H16+K16</f>
        <v>42</v>
      </c>
      <c r="O16" s="20">
        <f>G16+J16+M16</f>
        <v>25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22" t="str">
        <f>IF(R18&gt;S18,D4,IF(S18&gt;R18,D5,"remíza"))</f>
        <v>TJ Jiskra Nejdek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2">
        <f aca="true" t="shared" si="5" ref="N18:S18">SUM(N9:N17)</f>
        <v>256</v>
      </c>
      <c r="O18" s="23">
        <f t="shared" si="5"/>
        <v>298</v>
      </c>
      <c r="P18" s="22">
        <f t="shared" si="5"/>
        <v>10</v>
      </c>
      <c r="Q18" s="24">
        <f t="shared" si="5"/>
        <v>7</v>
      </c>
      <c r="R18" s="22">
        <f t="shared" si="5"/>
        <v>5</v>
      </c>
      <c r="S18" s="23">
        <f t="shared" si="5"/>
        <v>3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7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2:20" ht="19.5" customHeight="1" thickBot="1">
      <c r="B3" s="129" t="s">
        <v>1</v>
      </c>
      <c r="C3" s="130"/>
      <c r="D3" s="208" t="s">
        <v>70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 t="s">
        <v>42</v>
      </c>
      <c r="R3" s="209"/>
      <c r="S3" s="210" t="s">
        <v>104</v>
      </c>
      <c r="T3" s="210"/>
    </row>
    <row r="4" spans="2:20" ht="19.5" customHeight="1" thickTop="1">
      <c r="B4" s="131" t="s">
        <v>3</v>
      </c>
      <c r="C4" s="132"/>
      <c r="D4" s="211" t="s">
        <v>43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2" t="s">
        <v>14</v>
      </c>
      <c r="R4" s="212"/>
      <c r="S4" s="213" t="s">
        <v>252</v>
      </c>
      <c r="T4" s="213"/>
    </row>
    <row r="5" spans="2:20" ht="19.5" customHeight="1">
      <c r="B5" s="131" t="s">
        <v>4</v>
      </c>
      <c r="C5" s="133"/>
      <c r="D5" s="220" t="s">
        <v>50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 t="s">
        <v>2</v>
      </c>
      <c r="R5" s="221"/>
      <c r="S5" s="229" t="s">
        <v>236</v>
      </c>
      <c r="T5" s="230"/>
    </row>
    <row r="6" spans="2:20" ht="19.5" customHeight="1" thickBot="1">
      <c r="B6" s="134" t="s">
        <v>5</v>
      </c>
      <c r="C6" s="135"/>
      <c r="D6" s="215" t="s">
        <v>278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136"/>
      <c r="R6" s="137"/>
      <c r="S6" s="138" t="s">
        <v>39</v>
      </c>
      <c r="T6" s="139" t="s">
        <v>27</v>
      </c>
    </row>
    <row r="7" spans="2:20" ht="24.75" customHeight="1">
      <c r="B7" s="140"/>
      <c r="C7" s="141" t="str">
        <f>D4</f>
        <v>TJ Sokol Doubravka A</v>
      </c>
      <c r="D7" s="141" t="str">
        <f>D5</f>
        <v>SKB Český Krumlov B</v>
      </c>
      <c r="E7" s="216" t="s">
        <v>6</v>
      </c>
      <c r="F7" s="216"/>
      <c r="G7" s="216"/>
      <c r="H7" s="216"/>
      <c r="I7" s="216"/>
      <c r="J7" s="216"/>
      <c r="K7" s="216"/>
      <c r="L7" s="216"/>
      <c r="M7" s="216"/>
      <c r="N7" s="217" t="s">
        <v>15</v>
      </c>
      <c r="O7" s="217"/>
      <c r="P7" s="217" t="s">
        <v>16</v>
      </c>
      <c r="Q7" s="217"/>
      <c r="R7" s="217" t="s">
        <v>17</v>
      </c>
      <c r="S7" s="217"/>
      <c r="T7" s="142" t="s">
        <v>7</v>
      </c>
    </row>
    <row r="8" spans="2:20" ht="9.75" customHeight="1" thickBot="1">
      <c r="B8" s="143"/>
      <c r="C8" s="144"/>
      <c r="D8" s="145"/>
      <c r="E8" s="218">
        <v>1</v>
      </c>
      <c r="F8" s="218"/>
      <c r="G8" s="218"/>
      <c r="H8" s="218">
        <v>2</v>
      </c>
      <c r="I8" s="218"/>
      <c r="J8" s="218"/>
      <c r="K8" s="218">
        <v>3</v>
      </c>
      <c r="L8" s="218"/>
      <c r="M8" s="218"/>
      <c r="N8" s="146"/>
      <c r="O8" s="147"/>
      <c r="P8" s="146"/>
      <c r="Q8" s="147"/>
      <c r="R8" s="146"/>
      <c r="S8" s="147"/>
      <c r="T8" s="148"/>
    </row>
    <row r="9" spans="2:20" ht="30" customHeight="1" thickTop="1">
      <c r="B9" s="149" t="s">
        <v>26</v>
      </c>
      <c r="C9" s="150" t="s">
        <v>262</v>
      </c>
      <c r="D9" s="151" t="s">
        <v>270</v>
      </c>
      <c r="E9" s="152">
        <v>21</v>
      </c>
      <c r="F9" s="153" t="s">
        <v>24</v>
      </c>
      <c r="G9" s="154">
        <v>15</v>
      </c>
      <c r="H9" s="152">
        <v>21</v>
      </c>
      <c r="I9" s="153" t="s">
        <v>24</v>
      </c>
      <c r="J9" s="154">
        <v>18</v>
      </c>
      <c r="K9" s="152"/>
      <c r="L9" s="153" t="s">
        <v>24</v>
      </c>
      <c r="M9" s="154"/>
      <c r="N9" s="155">
        <f aca="true" t="shared" si="0" ref="N9:N17">E9+H9+K9</f>
        <v>42</v>
      </c>
      <c r="O9" s="156">
        <f aca="true" t="shared" si="1" ref="O9:O17">G9+J9+M9</f>
        <v>33</v>
      </c>
      <c r="P9" s="157">
        <f aca="true" t="shared" si="2" ref="P9:P17">IF(E9&gt;G9,1,0)+IF(H9&gt;J9,1,0)+IF(K9&gt;M9,1,0)</f>
        <v>2</v>
      </c>
      <c r="Q9" s="158">
        <f aca="true" t="shared" si="3" ref="Q9:Q17">IF(E9&lt;G9,1,0)+IF(H9&lt;J9,1,0)+IF(K9&lt;M9,1,0)</f>
        <v>0</v>
      </c>
      <c r="R9" s="159">
        <f aca="true" t="shared" si="4" ref="R9:S17">IF(P9=2,1,0)</f>
        <v>1</v>
      </c>
      <c r="S9" s="160">
        <f t="shared" si="4"/>
        <v>0</v>
      </c>
      <c r="T9" s="161"/>
    </row>
    <row r="10" spans="2:20" ht="30" customHeight="1">
      <c r="B10" s="149" t="s">
        <v>23</v>
      </c>
      <c r="C10" s="150" t="s">
        <v>271</v>
      </c>
      <c r="D10" s="182" t="s">
        <v>76</v>
      </c>
      <c r="E10" s="152">
        <v>21</v>
      </c>
      <c r="F10" s="158" t="s">
        <v>24</v>
      </c>
      <c r="G10" s="154">
        <v>0</v>
      </c>
      <c r="H10" s="152">
        <v>21</v>
      </c>
      <c r="I10" s="158" t="s">
        <v>24</v>
      </c>
      <c r="J10" s="154">
        <v>0</v>
      </c>
      <c r="K10" s="152"/>
      <c r="L10" s="158" t="s">
        <v>24</v>
      </c>
      <c r="M10" s="154"/>
      <c r="N10" s="155">
        <f t="shared" si="0"/>
        <v>42</v>
      </c>
      <c r="O10" s="156">
        <f t="shared" si="1"/>
        <v>0</v>
      </c>
      <c r="P10" s="157">
        <f t="shared" si="2"/>
        <v>2</v>
      </c>
      <c r="Q10" s="158">
        <f t="shared" si="3"/>
        <v>0</v>
      </c>
      <c r="R10" s="162">
        <f t="shared" si="4"/>
        <v>1</v>
      </c>
      <c r="S10" s="160">
        <f t="shared" si="4"/>
        <v>0</v>
      </c>
      <c r="T10" s="161"/>
    </row>
    <row r="11" spans="2:20" ht="30" customHeight="1">
      <c r="B11" s="149" t="s">
        <v>22</v>
      </c>
      <c r="C11" s="150" t="s">
        <v>257</v>
      </c>
      <c r="D11" s="150" t="s">
        <v>272</v>
      </c>
      <c r="E11" s="152">
        <v>21</v>
      </c>
      <c r="F11" s="158" t="s">
        <v>24</v>
      </c>
      <c r="G11" s="154">
        <v>17</v>
      </c>
      <c r="H11" s="152">
        <v>21</v>
      </c>
      <c r="I11" s="158" t="s">
        <v>24</v>
      </c>
      <c r="J11" s="154">
        <v>13</v>
      </c>
      <c r="K11" s="152"/>
      <c r="L11" s="158" t="s">
        <v>24</v>
      </c>
      <c r="M11" s="154"/>
      <c r="N11" s="155">
        <f t="shared" si="0"/>
        <v>42</v>
      </c>
      <c r="O11" s="156">
        <f t="shared" si="1"/>
        <v>30</v>
      </c>
      <c r="P11" s="157">
        <f t="shared" si="2"/>
        <v>2</v>
      </c>
      <c r="Q11" s="158">
        <f t="shared" si="3"/>
        <v>0</v>
      </c>
      <c r="R11" s="162">
        <f t="shared" si="4"/>
        <v>1</v>
      </c>
      <c r="S11" s="160">
        <f t="shared" si="4"/>
        <v>0</v>
      </c>
      <c r="T11" s="161"/>
    </row>
    <row r="12" spans="2:20" ht="30" customHeight="1">
      <c r="B12" s="149" t="s">
        <v>21</v>
      </c>
      <c r="C12" s="150" t="s">
        <v>273</v>
      </c>
      <c r="D12" s="150" t="s">
        <v>274</v>
      </c>
      <c r="E12" s="152">
        <v>21</v>
      </c>
      <c r="F12" s="158" t="s">
        <v>24</v>
      </c>
      <c r="G12" s="154">
        <v>14</v>
      </c>
      <c r="H12" s="152">
        <v>21</v>
      </c>
      <c r="I12" s="158" t="s">
        <v>24</v>
      </c>
      <c r="J12" s="154">
        <v>7</v>
      </c>
      <c r="K12" s="152"/>
      <c r="L12" s="158" t="s">
        <v>24</v>
      </c>
      <c r="M12" s="154"/>
      <c r="N12" s="155">
        <f t="shared" si="0"/>
        <v>42</v>
      </c>
      <c r="O12" s="156">
        <f t="shared" si="1"/>
        <v>21</v>
      </c>
      <c r="P12" s="157">
        <f t="shared" si="2"/>
        <v>2</v>
      </c>
      <c r="Q12" s="158">
        <f t="shared" si="3"/>
        <v>0</v>
      </c>
      <c r="R12" s="162">
        <f t="shared" si="4"/>
        <v>1</v>
      </c>
      <c r="S12" s="160">
        <f t="shared" si="4"/>
        <v>0</v>
      </c>
      <c r="T12" s="161"/>
    </row>
    <row r="13" spans="2:20" ht="30" customHeight="1">
      <c r="B13" s="149" t="s">
        <v>20</v>
      </c>
      <c r="C13" s="150" t="s">
        <v>71</v>
      </c>
      <c r="D13" s="150" t="s">
        <v>250</v>
      </c>
      <c r="E13" s="152">
        <v>21</v>
      </c>
      <c r="F13" s="158" t="s">
        <v>24</v>
      </c>
      <c r="G13" s="154">
        <v>7</v>
      </c>
      <c r="H13" s="152">
        <v>21</v>
      </c>
      <c r="I13" s="158" t="s">
        <v>24</v>
      </c>
      <c r="J13" s="154">
        <v>9</v>
      </c>
      <c r="K13" s="152"/>
      <c r="L13" s="158" t="s">
        <v>24</v>
      </c>
      <c r="M13" s="154"/>
      <c r="N13" s="155">
        <f t="shared" si="0"/>
        <v>42</v>
      </c>
      <c r="O13" s="156">
        <f t="shared" si="1"/>
        <v>16</v>
      </c>
      <c r="P13" s="157">
        <f t="shared" si="2"/>
        <v>2</v>
      </c>
      <c r="Q13" s="158">
        <f t="shared" si="3"/>
        <v>0</v>
      </c>
      <c r="R13" s="162">
        <f t="shared" si="4"/>
        <v>1</v>
      </c>
      <c r="S13" s="160">
        <f t="shared" si="4"/>
        <v>0</v>
      </c>
      <c r="T13" s="161"/>
    </row>
    <row r="14" spans="2:20" ht="30" customHeight="1">
      <c r="B14" s="149" t="s">
        <v>19</v>
      </c>
      <c r="C14" s="150" t="s">
        <v>58</v>
      </c>
      <c r="D14" s="150" t="s">
        <v>158</v>
      </c>
      <c r="E14" s="152">
        <v>17</v>
      </c>
      <c r="F14" s="158" t="s">
        <v>24</v>
      </c>
      <c r="G14" s="154">
        <v>21</v>
      </c>
      <c r="H14" s="152">
        <v>21</v>
      </c>
      <c r="I14" s="158" t="s">
        <v>24</v>
      </c>
      <c r="J14" s="154">
        <v>15</v>
      </c>
      <c r="K14" s="152">
        <v>21</v>
      </c>
      <c r="L14" s="158" t="s">
        <v>24</v>
      </c>
      <c r="M14" s="154">
        <v>13</v>
      </c>
      <c r="N14" s="155">
        <f t="shared" si="0"/>
        <v>59</v>
      </c>
      <c r="O14" s="156">
        <f t="shared" si="1"/>
        <v>49</v>
      </c>
      <c r="P14" s="157">
        <f t="shared" si="2"/>
        <v>2</v>
      </c>
      <c r="Q14" s="158">
        <f t="shared" si="3"/>
        <v>1</v>
      </c>
      <c r="R14" s="162">
        <f t="shared" si="4"/>
        <v>1</v>
      </c>
      <c r="S14" s="160">
        <f t="shared" si="4"/>
        <v>0</v>
      </c>
      <c r="T14" s="161"/>
    </row>
    <row r="15" spans="2:20" ht="30" customHeight="1">
      <c r="B15" s="149" t="s">
        <v>25</v>
      </c>
      <c r="C15" s="150" t="s">
        <v>136</v>
      </c>
      <c r="D15" s="150" t="s">
        <v>251</v>
      </c>
      <c r="E15" s="152">
        <v>21</v>
      </c>
      <c r="F15" s="158" t="s">
        <v>24</v>
      </c>
      <c r="G15" s="154">
        <v>10</v>
      </c>
      <c r="H15" s="152">
        <v>21</v>
      </c>
      <c r="I15" s="158" t="s">
        <v>24</v>
      </c>
      <c r="J15" s="154">
        <v>12</v>
      </c>
      <c r="K15" s="152"/>
      <c r="L15" s="158" t="s">
        <v>24</v>
      </c>
      <c r="M15" s="154"/>
      <c r="N15" s="155">
        <f t="shared" si="0"/>
        <v>42</v>
      </c>
      <c r="O15" s="156">
        <f t="shared" si="1"/>
        <v>22</v>
      </c>
      <c r="P15" s="157">
        <f t="shared" si="2"/>
        <v>2</v>
      </c>
      <c r="Q15" s="158">
        <f t="shared" si="3"/>
        <v>0</v>
      </c>
      <c r="R15" s="162">
        <f t="shared" si="4"/>
        <v>1</v>
      </c>
      <c r="S15" s="160">
        <f t="shared" si="4"/>
        <v>0</v>
      </c>
      <c r="T15" s="161"/>
    </row>
    <row r="16" spans="2:20" ht="30" customHeight="1">
      <c r="B16" s="149" t="s">
        <v>18</v>
      </c>
      <c r="C16" s="150" t="s">
        <v>138</v>
      </c>
      <c r="D16" s="150" t="s">
        <v>75</v>
      </c>
      <c r="E16" s="152">
        <v>21</v>
      </c>
      <c r="F16" s="158" t="s">
        <v>24</v>
      </c>
      <c r="G16" s="154">
        <v>8</v>
      </c>
      <c r="H16" s="152">
        <v>21</v>
      </c>
      <c r="I16" s="158" t="s">
        <v>24</v>
      </c>
      <c r="J16" s="154">
        <v>18</v>
      </c>
      <c r="K16" s="152"/>
      <c r="L16" s="158" t="s">
        <v>24</v>
      </c>
      <c r="M16" s="154"/>
      <c r="N16" s="155">
        <f t="shared" si="0"/>
        <v>42</v>
      </c>
      <c r="O16" s="156">
        <f t="shared" si="1"/>
        <v>26</v>
      </c>
      <c r="P16" s="157">
        <f t="shared" si="2"/>
        <v>2</v>
      </c>
      <c r="Q16" s="158">
        <f t="shared" si="3"/>
        <v>0</v>
      </c>
      <c r="R16" s="162">
        <f t="shared" si="4"/>
        <v>1</v>
      </c>
      <c r="S16" s="160">
        <f t="shared" si="4"/>
        <v>0</v>
      </c>
      <c r="T16" s="161"/>
    </row>
    <row r="17" spans="2:20" ht="30" customHeight="1" thickBot="1">
      <c r="B17" s="163"/>
      <c r="C17" s="164"/>
      <c r="D17" s="164"/>
      <c r="E17" s="165"/>
      <c r="F17" s="166" t="s">
        <v>24</v>
      </c>
      <c r="G17" s="167"/>
      <c r="H17" s="165"/>
      <c r="I17" s="166" t="s">
        <v>24</v>
      </c>
      <c r="J17" s="167"/>
      <c r="K17" s="165"/>
      <c r="L17" s="166" t="s">
        <v>24</v>
      </c>
      <c r="M17" s="167"/>
      <c r="N17" s="168">
        <f t="shared" si="0"/>
        <v>0</v>
      </c>
      <c r="O17" s="169">
        <f t="shared" si="1"/>
        <v>0</v>
      </c>
      <c r="P17" s="170">
        <f t="shared" si="2"/>
        <v>0</v>
      </c>
      <c r="Q17" s="166">
        <f t="shared" si="3"/>
        <v>0</v>
      </c>
      <c r="R17" s="171">
        <f t="shared" si="4"/>
        <v>0</v>
      </c>
      <c r="S17" s="172">
        <f t="shared" si="4"/>
        <v>0</v>
      </c>
      <c r="T17" s="173"/>
    </row>
    <row r="18" spans="2:20" ht="34.5" customHeight="1" thickBot="1">
      <c r="B18" s="174" t="s">
        <v>8</v>
      </c>
      <c r="C18" s="219" t="str">
        <f>IF(R18&gt;S18,D4,IF(S18&gt;R18,D5,"remíza"))</f>
        <v>TJ Sokol Doubravka A</v>
      </c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175">
        <f aca="true" t="shared" si="5" ref="N18:S18">SUM(N9:N17)</f>
        <v>353</v>
      </c>
      <c r="O18" s="176">
        <f t="shared" si="5"/>
        <v>197</v>
      </c>
      <c r="P18" s="175">
        <f t="shared" si="5"/>
        <v>16</v>
      </c>
      <c r="Q18" s="177">
        <f t="shared" si="5"/>
        <v>1</v>
      </c>
      <c r="R18" s="175">
        <f t="shared" si="5"/>
        <v>8</v>
      </c>
      <c r="S18" s="176">
        <f t="shared" si="5"/>
        <v>0</v>
      </c>
      <c r="T18" s="178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79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2:20" ht="19.5" customHeight="1">
      <c r="B23" s="27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5" bottom="0.39375" header="0.5118110236220472" footer="0.5118110236220472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9" t="s">
        <v>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2:20" ht="19.5" customHeight="1" thickBot="1">
      <c r="B3" s="4" t="s">
        <v>1</v>
      </c>
      <c r="C3" s="39"/>
      <c r="D3" s="240" t="s">
        <v>70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43" t="s">
        <v>42</v>
      </c>
      <c r="R3" s="244"/>
      <c r="S3" s="240" t="s">
        <v>104</v>
      </c>
      <c r="T3" s="245"/>
    </row>
    <row r="4" spans="2:20" ht="19.5" customHeight="1" thickTop="1">
      <c r="B4" s="5" t="s">
        <v>3</v>
      </c>
      <c r="C4" s="6"/>
      <c r="D4" s="246" t="s">
        <v>121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49" t="s">
        <v>14</v>
      </c>
      <c r="R4" s="250"/>
      <c r="S4" s="251" t="s">
        <v>204</v>
      </c>
      <c r="T4" s="252"/>
    </row>
    <row r="5" spans="2:20" ht="19.5" customHeight="1">
      <c r="B5" s="5" t="s">
        <v>4</v>
      </c>
      <c r="C5" s="40"/>
      <c r="D5" s="224" t="s">
        <v>29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27" t="s">
        <v>2</v>
      </c>
      <c r="R5" s="228"/>
      <c r="S5" s="229" t="s">
        <v>205</v>
      </c>
      <c r="T5" s="230"/>
    </row>
    <row r="6" spans="2:20" ht="19.5" customHeight="1" thickBot="1">
      <c r="B6" s="7" t="s">
        <v>5</v>
      </c>
      <c r="C6" s="123"/>
      <c r="D6" s="231" t="s">
        <v>206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41"/>
      <c r="R6" s="42"/>
      <c r="S6" s="77" t="s">
        <v>39</v>
      </c>
      <c r="T6" s="34" t="s">
        <v>27</v>
      </c>
    </row>
    <row r="7" spans="2:20" ht="24.75" customHeight="1">
      <c r="B7" s="8"/>
      <c r="C7" s="9" t="str">
        <f>D4</f>
        <v>Keramika Chlumčany A</v>
      </c>
      <c r="D7" s="9" t="str">
        <f>D5</f>
        <v>BKV Plzeň</v>
      </c>
      <c r="E7" s="234" t="s">
        <v>6</v>
      </c>
      <c r="F7" s="235"/>
      <c r="G7" s="235"/>
      <c r="H7" s="235"/>
      <c r="I7" s="235"/>
      <c r="J7" s="235"/>
      <c r="K7" s="235"/>
      <c r="L7" s="235"/>
      <c r="M7" s="236"/>
      <c r="N7" s="237" t="s">
        <v>15</v>
      </c>
      <c r="O7" s="238"/>
      <c r="P7" s="237" t="s">
        <v>16</v>
      </c>
      <c r="Q7" s="238"/>
      <c r="R7" s="237" t="s">
        <v>17</v>
      </c>
      <c r="S7" s="238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207</v>
      </c>
      <c r="D9" s="47" t="s">
        <v>220</v>
      </c>
      <c r="E9" s="35">
        <v>21</v>
      </c>
      <c r="F9" s="17" t="s">
        <v>24</v>
      </c>
      <c r="G9" s="36">
        <v>17</v>
      </c>
      <c r="H9" s="35">
        <v>21</v>
      </c>
      <c r="I9" s="17" t="s">
        <v>24</v>
      </c>
      <c r="J9" s="36">
        <v>16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33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4" t="s">
        <v>23</v>
      </c>
      <c r="C10" s="46" t="s">
        <v>128</v>
      </c>
      <c r="D10" s="46" t="s">
        <v>215</v>
      </c>
      <c r="E10" s="35">
        <v>22</v>
      </c>
      <c r="F10" s="16" t="s">
        <v>24</v>
      </c>
      <c r="G10" s="36">
        <v>20</v>
      </c>
      <c r="H10" s="35">
        <v>20</v>
      </c>
      <c r="I10" s="16" t="s">
        <v>24</v>
      </c>
      <c r="J10" s="36">
        <v>22</v>
      </c>
      <c r="K10" s="35">
        <v>21</v>
      </c>
      <c r="L10" s="16" t="s">
        <v>24</v>
      </c>
      <c r="M10" s="36">
        <v>19</v>
      </c>
      <c r="N10" s="19">
        <f t="shared" si="0"/>
        <v>63</v>
      </c>
      <c r="O10" s="20">
        <f t="shared" si="1"/>
        <v>61</v>
      </c>
      <c r="P10" s="21">
        <f t="shared" si="2"/>
        <v>2</v>
      </c>
      <c r="Q10" s="16">
        <f t="shared" si="3"/>
        <v>1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4" t="s">
        <v>22</v>
      </c>
      <c r="C11" s="46" t="s">
        <v>130</v>
      </c>
      <c r="D11" s="46" t="s">
        <v>221</v>
      </c>
      <c r="E11" s="35">
        <v>17</v>
      </c>
      <c r="F11" s="16" t="s">
        <v>24</v>
      </c>
      <c r="G11" s="36">
        <v>21</v>
      </c>
      <c r="H11" s="35">
        <v>11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28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4" t="s">
        <v>21</v>
      </c>
      <c r="C12" s="46" t="s">
        <v>132</v>
      </c>
      <c r="D12" s="46" t="s">
        <v>216</v>
      </c>
      <c r="E12" s="35">
        <v>19</v>
      </c>
      <c r="F12" s="16" t="s">
        <v>24</v>
      </c>
      <c r="G12" s="36">
        <v>21</v>
      </c>
      <c r="H12" s="35">
        <v>9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28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4" t="s">
        <v>20</v>
      </c>
      <c r="C13" s="46" t="s">
        <v>134</v>
      </c>
      <c r="D13" s="46" t="s">
        <v>190</v>
      </c>
      <c r="E13" s="35">
        <v>21</v>
      </c>
      <c r="F13" s="16" t="s">
        <v>24</v>
      </c>
      <c r="G13" s="36">
        <v>10</v>
      </c>
      <c r="H13" s="35">
        <v>17</v>
      </c>
      <c r="I13" s="16" t="s">
        <v>24</v>
      </c>
      <c r="J13" s="36">
        <v>21</v>
      </c>
      <c r="K13" s="35">
        <v>27</v>
      </c>
      <c r="L13" s="16" t="s">
        <v>24</v>
      </c>
      <c r="M13" s="36">
        <v>25</v>
      </c>
      <c r="N13" s="19">
        <f t="shared" si="0"/>
        <v>65</v>
      </c>
      <c r="O13" s="20">
        <f t="shared" si="1"/>
        <v>56</v>
      </c>
      <c r="P13" s="21">
        <f t="shared" si="2"/>
        <v>2</v>
      </c>
      <c r="Q13" s="16">
        <f t="shared" si="3"/>
        <v>1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4" t="s">
        <v>19</v>
      </c>
      <c r="C14" s="46" t="s">
        <v>116</v>
      </c>
      <c r="D14" s="46" t="s">
        <v>44</v>
      </c>
      <c r="E14" s="35">
        <v>9</v>
      </c>
      <c r="F14" s="16" t="s">
        <v>24</v>
      </c>
      <c r="G14" s="36">
        <v>21</v>
      </c>
      <c r="H14" s="35">
        <v>20</v>
      </c>
      <c r="I14" s="16" t="s">
        <v>24</v>
      </c>
      <c r="J14" s="36">
        <v>22</v>
      </c>
      <c r="K14" s="35"/>
      <c r="L14" s="16" t="s">
        <v>24</v>
      </c>
      <c r="M14" s="36"/>
      <c r="N14" s="19">
        <f t="shared" si="0"/>
        <v>29</v>
      </c>
      <c r="O14" s="20">
        <f t="shared" si="1"/>
        <v>43</v>
      </c>
      <c r="P14" s="21">
        <f t="shared" si="2"/>
        <v>0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4" t="s">
        <v>25</v>
      </c>
      <c r="C15" s="46" t="s">
        <v>73</v>
      </c>
      <c r="D15" s="46" t="s">
        <v>217</v>
      </c>
      <c r="E15" s="35">
        <v>21</v>
      </c>
      <c r="F15" s="16" t="s">
        <v>24</v>
      </c>
      <c r="G15" s="36">
        <v>19</v>
      </c>
      <c r="H15" s="35">
        <v>11</v>
      </c>
      <c r="I15" s="16" t="s">
        <v>24</v>
      </c>
      <c r="J15" s="36">
        <v>21</v>
      </c>
      <c r="K15" s="35">
        <v>21</v>
      </c>
      <c r="L15" s="16" t="s">
        <v>24</v>
      </c>
      <c r="M15" s="36">
        <v>6</v>
      </c>
      <c r="N15" s="19">
        <f>E15+H15+K15</f>
        <v>53</v>
      </c>
      <c r="O15" s="20">
        <f>G15+J15+M15</f>
        <v>46</v>
      </c>
      <c r="P15" s="21">
        <f>IF(E15&gt;G15,1,0)+IF(H15&gt;J15,1,0)+IF(K15&gt;M15,1,0)</f>
        <v>2</v>
      </c>
      <c r="Q15" s="16">
        <f>IF(E15&lt;G15,1,0)+IF(H15&lt;J15,1,0)+IF(K15&lt;M15,1,0)</f>
        <v>1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4" t="s">
        <v>18</v>
      </c>
      <c r="C16" s="46" t="s">
        <v>137</v>
      </c>
      <c r="D16" s="46" t="s">
        <v>218</v>
      </c>
      <c r="E16" s="35">
        <v>21</v>
      </c>
      <c r="F16" s="16" t="s">
        <v>24</v>
      </c>
      <c r="G16" s="36">
        <v>19</v>
      </c>
      <c r="H16" s="35">
        <v>22</v>
      </c>
      <c r="I16" s="16" t="s">
        <v>24</v>
      </c>
      <c r="J16" s="36">
        <v>20</v>
      </c>
      <c r="K16" s="35"/>
      <c r="L16" s="16" t="s">
        <v>24</v>
      </c>
      <c r="M16" s="36"/>
      <c r="N16" s="19">
        <f>E16+H16+K16</f>
        <v>43</v>
      </c>
      <c r="O16" s="20">
        <f>G16+J16+M16</f>
        <v>39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22" t="str">
        <f>IF(R18&gt;S18,D4,IF(S18&gt;R18,D5,"remíza"))</f>
        <v>Keramika Chlumčany A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22">
        <f aca="true" t="shared" si="5" ref="N18:S18">SUM(N9:N17)</f>
        <v>351</v>
      </c>
      <c r="O18" s="23">
        <f t="shared" si="5"/>
        <v>362</v>
      </c>
      <c r="P18" s="22">
        <f t="shared" si="5"/>
        <v>10</v>
      </c>
      <c r="Q18" s="24">
        <f t="shared" si="5"/>
        <v>9</v>
      </c>
      <c r="R18" s="22">
        <f t="shared" si="5"/>
        <v>5</v>
      </c>
      <c r="S18" s="23">
        <f t="shared" si="5"/>
        <v>3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219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zapis_OPA.xls</dc:title>
  <dc:subject>OPA 2016/17</dc:subject>
  <dc:creator>ZpčBaS</dc:creator>
  <cp:keywords/>
  <dc:description>Zápis o utkání smíšených družstev - OPA</dc:description>
  <cp:lastModifiedBy>ZBS</cp:lastModifiedBy>
  <cp:lastPrinted>2021-11-08T21:23:15Z</cp:lastPrinted>
  <dcterms:created xsi:type="dcterms:W3CDTF">1996-11-18T12:18:44Z</dcterms:created>
  <dcterms:modified xsi:type="dcterms:W3CDTF">2021-12-01T11:05:31Z</dcterms:modified>
  <cp:category/>
  <cp:version/>
  <cp:contentType/>
  <cp:contentStatus/>
</cp:coreProperties>
</file>